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zentralinstitut.sharepoint.com/sites/fachbereich4/Freigegebene Dokumente/General/10013_Zi-Praxis-Panel (Zi)/ZiPP EW 2024/08_Berichtswesen/Jahresbericht/Tabellenband/"/>
    </mc:Choice>
  </mc:AlternateContent>
  <xr:revisionPtr revIDLastSave="105" documentId="11_99A75275B3735C0CA6E7781B6E31E6FFD0AD4799" xr6:coauthVersionLast="47" xr6:coauthVersionMax="47" xr10:uidLastSave="{4E93B19E-A225-45C6-B366-50FA6343ABD3}"/>
  <bookViews>
    <workbookView xWindow="-108" yWindow="-108" windowWidth="23256" windowHeight="13896" xr2:uid="{00000000-000D-0000-FFFF-FFFF00000000}"/>
  </bookViews>
  <sheets>
    <sheet name="Deckblatt" sheetId="1" r:id="rId1"/>
    <sheet name="Verzeichnis" sheetId="2" r:id="rId2"/>
    <sheet name="Literatur" sheetId="3" r:id="rId3"/>
    <sheet name="T1" sheetId="4" r:id="rId4"/>
    <sheet name="T2" sheetId="5" r:id="rId5"/>
    <sheet name="T3" sheetId="6" r:id="rId6"/>
    <sheet name="T4" sheetId="7" r:id="rId7"/>
    <sheet name="T5" sheetId="8" r:id="rId8"/>
    <sheet name="T6" sheetId="9" r:id="rId9"/>
    <sheet name="T7" sheetId="10" r:id="rId10"/>
    <sheet name="T8" sheetId="11" r:id="rId11"/>
    <sheet name="T9" sheetId="12" r:id="rId12"/>
    <sheet name="T10" sheetId="13" r:id="rId13"/>
    <sheet name="T11" sheetId="14" r:id="rId14"/>
    <sheet name="T12" sheetId="15" r:id="rId15"/>
    <sheet name="T13" sheetId="16" r:id="rId16"/>
    <sheet name="T14" sheetId="17" r:id="rId17"/>
    <sheet name="T15" sheetId="20" r:id="rId18"/>
    <sheet name="T16" sheetId="22" r:id="rId19"/>
    <sheet name="T17" sheetId="18" r:id="rId20"/>
    <sheet name="T18" sheetId="21" r:id="rId21"/>
    <sheet name="T19" sheetId="19" r:id="rId22"/>
    <sheet name="T20" sheetId="23" r:id="rId23"/>
    <sheet name="T21" sheetId="24" r:id="rId24"/>
    <sheet name="T22" sheetId="25" r:id="rId25"/>
    <sheet name="T23" sheetId="26" r:id="rId26"/>
    <sheet name="T24" sheetId="27" r:id="rId27"/>
    <sheet name="T25" sheetId="28" r:id="rId28"/>
    <sheet name="T26" sheetId="29" r:id="rId29"/>
    <sheet name="T27" sheetId="30" r:id="rId30"/>
    <sheet name="T28" sheetId="31" r:id="rId31"/>
    <sheet name="T29" sheetId="32" r:id="rId32"/>
    <sheet name="T30" sheetId="33" r:id="rId33"/>
    <sheet name="T31" sheetId="34" r:id="rId34"/>
    <sheet name="T32" sheetId="35" r:id="rId35"/>
    <sheet name="T33" sheetId="36" r:id="rId36"/>
    <sheet name="T34" sheetId="37" r:id="rId37"/>
    <sheet name="T35" sheetId="38" r:id="rId38"/>
    <sheet name="T36" sheetId="39" r:id="rId39"/>
    <sheet name="T37" sheetId="40" r:id="rId40"/>
    <sheet name="T38" sheetId="41" r:id="rId41"/>
    <sheet name="T39" sheetId="42" r:id="rId42"/>
    <sheet name="T40" sheetId="43" r:id="rId43"/>
    <sheet name="T41" sheetId="44" r:id="rId44"/>
    <sheet name="T42" sheetId="45" r:id="rId45"/>
    <sheet name="T43" sheetId="46" r:id="rId46"/>
    <sheet name="T44" sheetId="47" r:id="rId47"/>
    <sheet name="T45" sheetId="48" r:id="rId48"/>
    <sheet name="T46" sheetId="49" r:id="rId49"/>
    <sheet name="T47" sheetId="50" r:id="rId50"/>
    <sheet name="T48" sheetId="51" r:id="rId51"/>
    <sheet name="T49" sheetId="52" r:id="rId52"/>
    <sheet name="T50" sheetId="53" r:id="rId53"/>
    <sheet name="T51" sheetId="54" r:id="rId54"/>
    <sheet name="T52" sheetId="55" r:id="rId55"/>
    <sheet name="T53" sheetId="56" r:id="rId56"/>
    <sheet name="T54" sheetId="57" r:id="rId57"/>
    <sheet name="T55" sheetId="58" r:id="rId58"/>
    <sheet name="T56" sheetId="59" r:id="rId59"/>
    <sheet name="T57" sheetId="60" r:id="rId60"/>
    <sheet name="T58" sheetId="61" r:id="rId61"/>
    <sheet name="T59" sheetId="62" r:id="rId62"/>
    <sheet name="T60" sheetId="63" r:id="rId63"/>
    <sheet name="T61" sheetId="64" r:id="rId64"/>
    <sheet name="T62" sheetId="65" r:id="rId6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2" l="1"/>
  <c r="A19" i="2"/>
  <c r="A18" i="2"/>
  <c r="A17" i="2"/>
  <c r="J1" i="24"/>
  <c r="J1" i="65"/>
  <c r="J1" i="64"/>
  <c r="J1" i="63"/>
  <c r="J1" i="62"/>
  <c r="J1" i="61"/>
  <c r="J1" i="60"/>
  <c r="J1" i="59"/>
  <c r="J1" i="58"/>
  <c r="J1" i="57"/>
  <c r="J1" i="56"/>
  <c r="J1" i="55"/>
  <c r="J1" i="54"/>
  <c r="J1" i="53"/>
  <c r="J1" i="52"/>
  <c r="J1" i="51"/>
  <c r="J1" i="50"/>
  <c r="J1" i="49"/>
  <c r="J1" i="48"/>
  <c r="J1" i="47"/>
  <c r="J1" i="46"/>
  <c r="J1" i="45"/>
  <c r="J1" i="44"/>
  <c r="J1" i="43"/>
  <c r="J1" i="42"/>
  <c r="J1" i="41"/>
  <c r="J1" i="40"/>
  <c r="J1" i="39"/>
  <c r="J1" i="38"/>
  <c r="J1" i="37"/>
  <c r="J1" i="36"/>
  <c r="J1" i="35"/>
  <c r="J1" i="34"/>
  <c r="J1" i="33"/>
  <c r="J1" i="32"/>
  <c r="J1" i="31"/>
  <c r="J1" i="30"/>
  <c r="J1" i="29"/>
  <c r="J1" i="28"/>
  <c r="J1" i="27"/>
  <c r="J1" i="26"/>
  <c r="J1" i="25"/>
  <c r="J1" i="23"/>
  <c r="J1" i="22"/>
  <c r="J1" i="21"/>
  <c r="J1" i="20"/>
  <c r="J1" i="19"/>
  <c r="J1" i="18"/>
  <c r="J1" i="17"/>
  <c r="J1" i="16"/>
  <c r="J1" i="15"/>
  <c r="J1" i="14"/>
  <c r="J1" i="13"/>
  <c r="J1" i="12"/>
  <c r="J1" i="11"/>
  <c r="J1" i="10"/>
  <c r="J1" i="9"/>
  <c r="J1" i="8"/>
  <c r="J1" i="7"/>
  <c r="J1" i="6"/>
  <c r="J1" i="5"/>
  <c r="J1" i="4"/>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0" i="2"/>
  <c r="A16" i="2"/>
  <c r="A15" i="2"/>
  <c r="A14" i="2"/>
  <c r="A13" i="2"/>
  <c r="A12" i="2"/>
  <c r="A11" i="2"/>
  <c r="A10" i="2"/>
  <c r="A9" i="2"/>
  <c r="A8" i="2"/>
  <c r="A7" i="2"/>
  <c r="A6" i="2"/>
  <c r="A5" i="2"/>
  <c r="A4" i="2"/>
  <c r="A3" i="2"/>
</calcChain>
</file>

<file path=xl/sharedStrings.xml><?xml version="1.0" encoding="utf-8"?>
<sst xmlns="http://schemas.openxmlformats.org/spreadsheetml/2006/main" count="6483" uniqueCount="609">
  <si>
    <t>Tabellenverzeichnis</t>
  </si>
  <si>
    <t>Einnahmen, Aufwendungen und Jahresüberschuss in Tausend Euro je Inhaber/-in in den Jahren 2020 bis 2023</t>
  </si>
  <si>
    <t>Aufwendungen nach Art in Tausend Euro je Inhaber/-in in den Jahren 2020 bis 2023</t>
  </si>
  <si>
    <t>Einnahmen nach Art in Tausend Euro je Inhaber/-in in den Jahren 2020 bis 2023</t>
  </si>
  <si>
    <t>Einnahmen, Aufwendungen und Jahresüberschuss in Tausend Euro je Inhaber/-in in Einzelpraxen und Berufsausübungsgemeinschaften in den Jahren 2020 bis 2023</t>
  </si>
  <si>
    <t>Beispielrechnung – Jahresüberschuss und Nettoeinkommen je Inhaber/-in in Euro im Jahr 2023</t>
  </si>
  <si>
    <t>Wochenarbeitsstunden der Inhaber/-innen je Inhaber/-in nach Regionstyp, Fachbereich und Organisationsform im Jahr 2023</t>
  </si>
  <si>
    <t>In den Praxen tätige Ärzte/-innen nach Regionstyp, Versorgungsbereich und Organisationsform im Jahr 2023</t>
  </si>
  <si>
    <t>Praxen mit nicht-ärztlichen Mitarbeitern/-innen nach Regionstyp, Versorgungsbereich, und Organisationsform im Jahr 2023</t>
  </si>
  <si>
    <t>Nicht-ärztliche Mitarbeiter/-innen und vollzeitäquivalente Stellen je Praxis nach Regionstyp, Versorgungsbereich und Organisationsform im Jahr 2023</t>
  </si>
  <si>
    <t>Nicht-ärztliche Mitarbeiter/-innen und vollzeitäquivalente Stellen je Inhaber/-in nach Regionstyp, Versorgungsbereich und Organisationsform im Jahr 2023</t>
  </si>
  <si>
    <t>Nicht-ärztliche Mitarbeiter/-innen und vollzeitäquivalente Stellen je Vollzulassung der Inhaber/-innen nach Regionstyp, Versorgungsbereich und Organisationsform im Jahr 2023</t>
  </si>
  <si>
    <t>Behandlungsfälle nach Regionstyp, Versorgungsbereich und Organisationsform im Jahr 2023</t>
  </si>
  <si>
    <t>Beschäftigungsumfang der Medizinischen Fachangestellten nach Regionstyp, Versorgungsbereich und Organisationsform im Jahr 2023</t>
  </si>
  <si>
    <t>Teilnehmende Praxen, Testierungen, Softwaremodul-Nutzung</t>
  </si>
  <si>
    <t>Vergleich zwischen dem Zi-Praxis-Panel und der Grundgesamtheit hinsichtlich der Verteilung der Praxen auf KV-Bereiche im Jahr 2023</t>
  </si>
  <si>
    <t>Fallauswahl in der Querschnitts- und Längsschnittbetrachtung nach Fachgebiet</t>
  </si>
  <si>
    <t>Teilnehmende Praxen nach Regionstyp, Organisationsform und Fachgebiet</t>
  </si>
  <si>
    <t>Kennzahlenvergleich zwischen dem Zi-Praxis-Panel und dem Honorarbericht der KBV im 4. Quartal 2023 nach Versorgungsraum und Fachgebiet bzw. Abrechnungsgruppe – Abweichungen in Prozent</t>
  </si>
  <si>
    <t>Einteilung der Abrechnungsfachgebiete nach Anzahl der KV-Honorarklassen für das Gewichtungsschema der Fachgebiete</t>
  </si>
  <si>
    <t>Fachgebiete, Fachbereiche und Versorgungsbereiche</t>
  </si>
  <si>
    <t>Einnahmen, Aufwendungen und Jahresüberschuss in Tausend Euro je Inhaber/-in in Einzelpraxen und Berufsausübungsgemeinschaften nach Versorgungsbereich im Jahr 2023</t>
  </si>
  <si>
    <t>Jahresüberschuss je Inhaber/-in, je Arbeitsstunde der Inhaber/-innen und durchschnittliche Jahresarbeitsstunden je Inhaber/-in nach Regionstyp, Fachbereich und Organisationsform im Jahr 2023</t>
  </si>
  <si>
    <t>Einnahmen, Aufwendungen und Jahresüberschuss in Tausend Euro je Inhaber/-in nach Tätigkeitsschwerpunkt im Jahr 2023</t>
  </si>
  <si>
    <t>Einnahmen, Aufwendungen und Jahresüberschuss je Arbeitsstunde der Inhaber/-innen und Jahresarbeitsstunden der Inhaber/-innen nach Tätigkeitsschwerpunkt im Jahr 2023</t>
  </si>
  <si>
    <t>Patienten/-innen nach Regionstyp, Fachgebiet, Organisationsform und Patientengruppe im 4. Quartal 2023</t>
  </si>
  <si>
    <t>Investitionen in Tausend Euro je Praxis nach Versorgungsbereich in den Jahren 2020 bis 2023</t>
  </si>
  <si>
    <t>Investitionen in Tausend Euro je Praxis, je Inhaber/-in und je Behandler/-in nach Versorgungsbereich und Organisationsform in den Jahren 2020 bis 2023</t>
  </si>
  <si>
    <t>Praxiseinnahmen je Praxis, je Inhaber/-in und je Behandler/-in in Euro nach Regionstyp, Behandler/-innen in den Praxen und Fachgebiet im Jahr 2023</t>
  </si>
  <si>
    <t>Praxisaufwendungen nach fünf Aufwandsarten und Jahresüberschuss je Praxis, je Inhaber/-in und je Behandler/-in in Euro nach Regionstyp, Behandler/-innen in den Praxen und Fachgebiet im Jahr 2023</t>
  </si>
  <si>
    <t>Praxiseinnahmen in Tausend Euro je Inhaber/-in – Mittelwert und Quartile nach Regionstyp und Fachgebiet im Jahr 2023</t>
  </si>
  <si>
    <t>Praxisaufwendungen in Tausend Euro je Inhaber/-in – Mittelwert und Quartile nach Regionstyp und Fachgebiet im Jahr 2023</t>
  </si>
  <si>
    <t>Jahresüberschuss in Tausend Euro je Inhaber/-in – Mittelwert und Quartile nach Regionstyp und Fachgebiet im Jahr 2023</t>
  </si>
  <si>
    <t>Praxiseinnahmen je Praxis und je Inhaber/-in in Euro nach Fachgebiet und Organisationsform im Jahr 2023</t>
  </si>
  <si>
    <t>Praxisaufwendungen (Teil I) je Praxis und je Inhaber/-in in Euro nach Fachgebiet und Organisationsform im Jahr 2023</t>
  </si>
  <si>
    <t>Praxisaufwendungen (Teil II) und Jahresüberschuss je Praxis und je Inhaber/-in in Euro nach Fachgebiet und Organisationsform im Jahr 2023</t>
  </si>
  <si>
    <t>Praxiseinnahmen je Praxis und je Inhaber/-in in Euro nach Fachgebiet und Organisationsform im Jahr 2022</t>
  </si>
  <si>
    <t>Praxisaufwendungen (Teil I) je Praxis und je Inhaber/-in in Euro nach Fachgebiet und Organisationsform im Jahr 2022</t>
  </si>
  <si>
    <t>Praxisaufwendungen (Teil II) und Jahresüberschuss je Praxis und je Inhaber/-in in Euro nach Fachgebiet und Organisationsform im Jahr 2022</t>
  </si>
  <si>
    <t>Praxiseinnahmen je Praxis und je Inhaber/-in in Euro nach Fachgebiet und Organisationsform im Jahr 2021</t>
  </si>
  <si>
    <t>Praxisaufwendungen (Teil I) je Praxis und je Inhaber/-in in Euro nach Fachgebiet und Organisationsform im Jahr 2021</t>
  </si>
  <si>
    <t>Praxisaufwendungen (Teil II) und Jahresüberschuss je Praxis und je Inhaber/-in in Euro nach Fachgebiet und Organisationsform im Jahr 2021</t>
  </si>
  <si>
    <t>Praxiseinnahmen je Praxis und je Inhaber/-in in Euro nach Fachgebiet und Organisationsform im Jahr 2020</t>
  </si>
  <si>
    <t>Praxisaufwendungen (Teil I) je Praxis und je Inhaber/-in in Euro nach Fachgebiet und Organisationsform im Jahr 2020</t>
  </si>
  <si>
    <t>Praxisaufwendungen (Teil II) und Jahresüberschuss je Praxis und je Inhaber/-in in Euro nach Fachgebiet und Organisationsform im Jahr 2020</t>
  </si>
  <si>
    <t>Wochenarbeitsstunden der Inhaber/-innen je Inhaber/-in nach Regionstyp und Fachgebiet im Jahr 2023</t>
  </si>
  <si>
    <t>Wochenarbeitsstunden der Inhaber/-innen und angestellten Ärzte/-innen für die Patientenversorgung je Behandler/-in nach Regionstyp und Fachgebiet im Jahr 2023</t>
  </si>
  <si>
    <t>Abwesenheitstage der Inhaber/-innen aufgrund von Urlaub und Krankheit nach Regionstyp und Fachgebiet im Jahr 2023</t>
  </si>
  <si>
    <t>Verteilung der Praxen nach KV-Honorarklassen 2023 in der Grundgesamtheit und im Zi-Praxis-Panel nach Abrechnungsfachgebiet, Teil 1</t>
  </si>
  <si>
    <t>Verteilung der Praxen nach KV-Honorarklassen 2023 in der Grundgesamtheit und im Zi-Praxis-Panel nach Abrechnungsfachgebiet, Teil 2</t>
  </si>
  <si>
    <t>Kennzahlen zur Leistungsstruktur, zum Leistungsumfang und zum Honorarumsatz im Jahr 2023 im Honorarbericht der KBV und im Zi-Praxis-Panel nach Versorgungsraum und Quartal</t>
  </si>
  <si>
    <t>Kennzahlen zur Leistungsstruktur, zum Leistungsumfang und zum Honorarumsatz im 1. Quartal 2023 im Honorarbericht der KBV und im Zi-Praxis-Panel nach Fachgebiet bzw. Abrechnungsgruppe</t>
  </si>
  <si>
    <t>Kennzahlen zur Leistungsstruktur, zum Leistungsumfang und zum Honorarumsatz im 2. Quartal 2023 im Honorarbericht der KBV und im Zi-Praxis-Panel nach Fachgebiet bzw. Abrechnungsgruppe</t>
  </si>
  <si>
    <t>Kennzahlen zur Leistungsstruktur, zum Leistungsumfang und zum Honorarumsatz im 3. Quartal 2023 im Honorarbericht der KBV und im Zi-Praxis-Panel nach Fachgebiet bzw. Abrechnungsgruppe</t>
  </si>
  <si>
    <t>Kennzahlen zur Leistungsstruktur, zum Leistungsumfang und zum Honorarumsatz im 4. Quartal 2023 im Honorarbericht der KBV und im Zi-Praxis-Panel nach Fachgebiet bzw. Abrechnungsgruppe</t>
  </si>
  <si>
    <t>Honorarklassenbildung und -besetzung für die Abrechnungsfachgebiete im Gewichtungsverfahren</t>
  </si>
  <si>
    <t>Relative Standardfehler der Einnahmen, Aufwendungen und des Jahresüberschusses je Praxis in den Jahren 2020 bis 2023</t>
  </si>
  <si>
    <t>Relative Standardfehler der Einnahmen, Aufwendungen und des Jahresüberschusses je Inhaber/-in in den Jahren 2020 bis 2023</t>
  </si>
  <si>
    <t>Einnahmen, Aufwendungen und Jahresüberschuss in Tausend Euro je Inhaber/-in nach Versorgungsraum in den Jahren 2020 bis 2023</t>
  </si>
  <si>
    <t>Aufwendungen nach Art in Tausend Euro je Inhaber/-in nach Versorgungsraum in den Jahren 2020 bis 2023</t>
  </si>
  <si>
    <t>Einnahmen nach Art in Tausend Euro je Inhaber/-in nach Versorgungsraum in den Jahren 2020 bis 2023</t>
  </si>
  <si>
    <t>Literaturverzeichnis</t>
  </si>
  <si>
    <t>Ärzteversorgung Niedersachsen (2023): Mitgliedermagazin 2023. Verfügbar unter: https://www.aevn.de/wp-content/uploads/2023/01/RZ_AeVN-2023-low.pdf (aufgerufen am 26.03.2026).</t>
  </si>
  <si>
    <t>Kassenärztliche Bundesvereinigung (2024): Kennzahlen der Abrechnungsgruppen 1. Quartal 2013 bis 4. Quartal 2023 (Zugelassene und angestellte Ärzte und Psychotherapeuten), Berlin. Verfügbar unter https://www.kbv.de/infothek/zahlen-und-fakten/studien-und-berichte/honorarbericht (Stand: 10.2024, aufgerufen am 10.12.2025).</t>
  </si>
  <si>
    <t>Statistisches Bundesamt (Destatis) (2026): Verbraucherpreisindex für Deutschland, 61111-0001 Verbraucherpreisindex: Deutschland, Jahre. Verfügbar unter: https://www-genesis.destatis.de/genesis/online?sequenz=statistikTabellen&amp;selectionname=61111#abreadcrumb (aufgerufen am 19.01.2026).</t>
  </si>
  <si>
    <t>Tabelle 1</t>
  </si>
  <si>
    <t xml:space="preserve"> </t>
  </si>
  <si>
    <t>2020</t>
  </si>
  <si>
    <t>2021</t>
  </si>
  <si>
    <t>2022</t>
  </si>
  <si>
    <t>2023</t>
  </si>
  <si>
    <t>2023 zu 2020</t>
  </si>
  <si>
    <t>Veränderung pro Jahr</t>
  </si>
  <si>
    <t>Rel. Standardfehler</t>
  </si>
  <si>
    <t>Gesamteinnahmen*</t>
  </si>
  <si>
    <t>Einnahmen</t>
  </si>
  <si>
    <t>Veränderung in Tsd. Euro</t>
  </si>
  <si>
    <t>Veränderung relativ</t>
  </si>
  <si>
    <t>Gesamtaufwendungen</t>
  </si>
  <si>
    <t>Aufwendungen</t>
  </si>
  <si>
    <t>Jahresüberschuss</t>
  </si>
  <si>
    <t>nominale Veränderung relativ</t>
  </si>
  <si>
    <t>Verbraucherpreisindex</t>
  </si>
  <si>
    <t>reale Veränderung relativ</t>
  </si>
  <si>
    <t>Tabelle 2</t>
  </si>
  <si>
    <t/>
  </si>
  <si>
    <t>darunter für ...</t>
  </si>
  <si>
    <t>Personal</t>
  </si>
  <si>
    <t>Anteil an Gesamtaufwendungen</t>
  </si>
  <si>
    <t>Material und Labor</t>
  </si>
  <si>
    <t>Miete einschl. Nebenkosten für Praxisräume</t>
  </si>
  <si>
    <t>Versicherungen, Beiträge und Gebühren</t>
  </si>
  <si>
    <t>Abschreibungen</t>
  </si>
  <si>
    <t>Leasing und Miete von Geräten</t>
  </si>
  <si>
    <t>Fremdkapitalzinsen</t>
  </si>
  <si>
    <t>Wartung und Instandhaltung</t>
  </si>
  <si>
    <t>Nutzung externer Infrastruktur</t>
  </si>
  <si>
    <t>Sonstige</t>
  </si>
  <si>
    <t>Tabelle 3</t>
  </si>
  <si>
    <t>Gesamteinnahmen</t>
  </si>
  <si>
    <t>davon aus ...</t>
  </si>
  <si>
    <t>GKV*</t>
  </si>
  <si>
    <t>Anteil an Gesamteinnahmen</t>
  </si>
  <si>
    <t>Privat</t>
  </si>
  <si>
    <t>BG/Unfall</t>
  </si>
  <si>
    <t>Tabelle 4</t>
  </si>
  <si>
    <t>Einzelpraxen</t>
  </si>
  <si>
    <t>Rel. Standardfehler 
Einzelpraxen</t>
  </si>
  <si>
    <t>GKV</t>
  </si>
  <si>
    <t>Berufsausübungsgemeinschaften</t>
  </si>
  <si>
    <t>Rel .Standardfehler 
Berufsausübungsgemeinschaften</t>
  </si>
  <si>
    <t>Tabelle 5</t>
  </si>
  <si>
    <t>Hinweis: 
* Allgemeine Versorgungsabgabe eines voll zahlenden Mitglieds; 14% bzw. Höchstbetrag 28.134 Euro/Jahr; vgl. Ärzteversorgung Niedersachsen (2023), S. 4-5. 
** Beiträge zu Kranken- und Pflegeversicherung als freiwillig gesetzlich Versicherte/-r (kinderlos). 
*** Steuerklasse 1; abzugsfähige Vorsorgeaufwendungen 96% der Versorgungswerkbeiträge plus Kranken- und Pflegeversicherungsbeiträge (inkl. Solidaritätszuschlag). 
**** Bei 46 Arbeitswochen pro Jahr und einer Wochenarbeitszeit von 46 Stunden. 
 Quelle: Eigene Berechnung basierend auf Zi-Praxis-Panel 2024.</t>
  </si>
  <si>
    <t>Mittelwert</t>
  </si>
  <si>
    <t>Median</t>
  </si>
  <si>
    <t>- Ärztliche Altersvorsorge*</t>
  </si>
  <si>
    <t>- Kranken- und Pflegeversicherung**</t>
  </si>
  <si>
    <t>- Einkommensteuer***</t>
  </si>
  <si>
    <t>Verfügbares Nettoeinkommen im Jahr</t>
  </si>
  <si>
    <t>Monatlich verfügbares Nettoeinkommen</t>
  </si>
  <si>
    <t>Nettostundensatz****</t>
  </si>
  <si>
    <t>Tabelle 23</t>
  </si>
  <si>
    <t>Gesamt</t>
  </si>
  <si>
    <t>Hausärztliche Versorgung</t>
  </si>
  <si>
    <t>Fachärztliche Versorgung</t>
  </si>
  <si>
    <t>Psychotherapeutische und psychosomatische Versorgung</t>
  </si>
  <si>
    <t xml:space="preserve"> .1</t>
  </si>
  <si>
    <t>EP</t>
  </si>
  <si>
    <t>BAG</t>
  </si>
  <si>
    <t xml:space="preserve"> .2</t>
  </si>
  <si>
    <t xml:space="preserve"> .3</t>
  </si>
  <si>
    <t>davon aus GKV</t>
  </si>
  <si>
    <t>Miete einschl. Nebenkosten 
für Praxisräume</t>
  </si>
  <si>
    <t>Praxen</t>
  </si>
  <si>
    <t>Tabelle 24</t>
  </si>
  <si>
    <t>Regionstyp, 
Fachgbereich, 
Organisationsform</t>
  </si>
  <si>
    <t>je Inhaber/-in 
in Tausend Euro</t>
  </si>
  <si>
    <t>je Arbeitsstunde 
der Inhaber/-innen 
in Euro</t>
  </si>
  <si>
    <t>Vergleichswert 
in Tausend Euro</t>
  </si>
  <si>
    <t>Jahresarbeits-stunden 
je Inhaber/-in</t>
  </si>
  <si>
    <t>Jahresüberschuss 
je Inhaber/-in</t>
  </si>
  <si>
    <t>Jahresüberschuss 
je Arbeitsstunde 
der Inhaber/-innen</t>
  </si>
  <si>
    <t>Jahresarbeits- 
stunden 
je Inhaber/-in</t>
  </si>
  <si>
    <t>Regionstyp</t>
  </si>
  <si>
    <t>Stadt</t>
  </si>
  <si>
    <t>Umland</t>
  </si>
  <si>
    <t>Land</t>
  </si>
  <si>
    <t>Fachbereich</t>
  </si>
  <si>
    <t>Hausärztlicher Bereich</t>
  </si>
  <si>
    <t>Fachärztlicher Bereich I</t>
  </si>
  <si>
    <t>Fachärztlicher Bereich II</t>
  </si>
  <si>
    <t>Internistischer Bereich</t>
  </si>
  <si>
    <t>Neurologisch-psychiatrischer Bereich</t>
  </si>
  <si>
    <t>Psychotherapeutischer und psychosomatischer Bereich</t>
  </si>
  <si>
    <t>Übergreifend tätige Praxen</t>
  </si>
  <si>
    <t>Organisationsform</t>
  </si>
  <si>
    <t>Einzelpraxis</t>
  </si>
  <si>
    <t>Berufsausübungsgemeinschaft</t>
  </si>
  <si>
    <t>.</t>
  </si>
  <si>
    <t>Tabelle 25</t>
  </si>
  <si>
    <t>Fachgebiet und 
Art der Tätigkeit</t>
  </si>
  <si>
    <t>in Tausend Euro je Inhaber/-in</t>
  </si>
  <si>
    <t>Augenheilkunde</t>
  </si>
  <si>
    <t>konservativ</t>
  </si>
  <si>
    <t>kleiner Operatuer</t>
  </si>
  <si>
    <t>mittlerer Operateur</t>
  </si>
  <si>
    <t>großer Operateur</t>
  </si>
  <si>
    <t>Chirurgie</t>
  </si>
  <si>
    <t>Dermatologie</t>
  </si>
  <si>
    <t>Gynäkologie</t>
  </si>
  <si>
    <t>Hals-Nasen-Ohren-Heilkunde</t>
  </si>
  <si>
    <t>Orthopädie</t>
  </si>
  <si>
    <t>Urologie</t>
  </si>
  <si>
    <t>Tabelle 26</t>
  </si>
  <si>
    <t>je Arbeitsstunde der Inhaber/-innen in Euro</t>
  </si>
  <si>
    <t>Jahresarbeitsstunden</t>
  </si>
  <si>
    <t>je Praxis</t>
  </si>
  <si>
    <t>je Inhaber/-in</t>
  </si>
  <si>
    <t>Tabelle 6</t>
  </si>
  <si>
    <t>Gesamte 
Wochenarbeits- 
stunden</t>
  </si>
  <si>
    <t>Praxis- 
management</t>
  </si>
  <si>
    <t>Fortbildungen</t>
  </si>
  <si>
    <t>Patienten- 
versorgung</t>
  </si>
  <si>
    <t>davon ...</t>
  </si>
  <si>
    <t>mit Patienten/-innen</t>
  </si>
  <si>
    <t>ohne Patienten/-innen</t>
  </si>
  <si>
    <t>Rel. Standardfehler 
Gesamte 
Wochearbeitsstunden</t>
  </si>
  <si>
    <t>Quartile Gesamte Wochenarbeitsstunden</t>
  </si>
  <si>
    <t>Rel. Standardfehler Wochenarbeitsstunden</t>
  </si>
  <si>
    <t>Schluessel</t>
  </si>
  <si>
    <t>Praxen_ungewichtet_zensiert_JB</t>
  </si>
  <si>
    <t>Z_I_wochenstunden_sum_gesamt_Inh</t>
  </si>
  <si>
    <t>Z_I_woStd_pm_Inh</t>
  </si>
  <si>
    <t>Z_I_woStd_Fortb_Inh</t>
  </si>
  <si>
    <t>Z_I_wochenstunden_summiert_Inh</t>
  </si>
  <si>
    <t>in Stunden</t>
  </si>
  <si>
    <t>Anteil</t>
  </si>
  <si>
    <t>I_WO_Inh_relSE</t>
  </si>
  <si>
    <t>1. Quartil</t>
  </si>
  <si>
    <t>3. Quartil</t>
  </si>
  <si>
    <t>I_WO_Inh_pm_relSE</t>
  </si>
  <si>
    <t>I_WO_Inh_Fortb_relSE</t>
  </si>
  <si>
    <t>I_WO_aerztl_Inh_relSE</t>
  </si>
  <si>
    <t>I_WO_Inh_mpat_summe_relSE</t>
  </si>
  <si>
    <t>I_WO_Inh_opat_pv_relSE</t>
  </si>
  <si>
    <t>Tabelle 27</t>
  </si>
  <si>
    <t>Regionstyp, Fachgebiet, Organisationsform</t>
  </si>
  <si>
    <t>Anzahl von Patienten/-innen</t>
  </si>
  <si>
    <t>Anteil von Patienten/-innen</t>
  </si>
  <si>
    <t>Rel. Standardfehler Anzahl von Patienten/-innen</t>
  </si>
  <si>
    <t>je Behandler/-in</t>
  </si>
  <si>
    <t>Krankenhaus</t>
  </si>
  <si>
    <t>Fachgebiet</t>
  </si>
  <si>
    <t>Allgemeinmedizin und Innere Medizin (hausärztlich)</t>
  </si>
  <si>
    <t>Anästhesiologie</t>
  </si>
  <si>
    <t>Innere Medizin - Gastroenterologie</t>
  </si>
  <si>
    <t>Innere Medizin - Kardiologie</t>
  </si>
  <si>
    <t>Innere Medizin - Pneumologie</t>
  </si>
  <si>
    <t>Innere Medizin - ohne bzw. mit mehreren Schwerpunkten</t>
  </si>
  <si>
    <t>Innere Medizin - sonstige Fachgebiete</t>
  </si>
  <si>
    <t>Kinder- und Jugendmedizin</t>
  </si>
  <si>
    <t>Kinder- und Jugendpsychiatrie und -psychotherapie</t>
  </si>
  <si>
    <t>Nervenheilkunde, Neurologie und Psychiatrie</t>
  </si>
  <si>
    <t>Neurologie</t>
  </si>
  <si>
    <t>Physikalische und rehabilitative Medizin</t>
  </si>
  <si>
    <t>Psychiatrie</t>
  </si>
  <si>
    <t>Psychosomatische Medizin und Psychotherapie</t>
  </si>
  <si>
    <t>Psychotherapie</t>
  </si>
  <si>
    <t>Tabelle 28</t>
  </si>
  <si>
    <t>Versorgungsbereich</t>
  </si>
  <si>
    <t>Investitionen in Tausend Euro</t>
  </si>
  <si>
    <t>Rel. Standardfehler Investitionen 
je Praxis</t>
  </si>
  <si>
    <t>Gesamt, ohne übergreifend tätige Praxen</t>
  </si>
  <si>
    <t>Standardabweichung</t>
  </si>
  <si>
    <t>Tabelle 29</t>
  </si>
  <si>
    <t>Versorgungsbereich und 
Organisationsform</t>
  </si>
  <si>
    <t>Rel. Standardfehler Investitionen 
je Inhaber/-in</t>
  </si>
  <si>
    <t>Rel. Standardfehler Investitionen 
je Behandler/-in</t>
  </si>
  <si>
    <t xml:space="preserve">Platzhalter_1 </t>
  </si>
  <si>
    <t>Platzhalter_2</t>
  </si>
  <si>
    <t>Platzhalter_3</t>
  </si>
  <si>
    <t>Tabelle 14</t>
  </si>
  <si>
    <t>Teilnehmende Praxen</t>
  </si>
  <si>
    <t>Testierungen</t>
  </si>
  <si>
    <t>mit Softwaremodul</t>
  </si>
  <si>
    <t>Hinweis: Als teilnehmende Praxen zählen solche, die alle zur Teilnahme am Zi-Praxis-Panel erforderlichen Daten übermittelt haben. Testierte Einsendungen sind solche, bei denen die Übereinstimmung der angegebenen Finanzdaten mit den steuerlichen Abschlussdaten mit Stempel und Unterschrift des/der Steuerberater/-in der teilnehmenden Praxis, in Ausnahmefällen durch eine/n Vertreter/-in bestimmter Berufsgruppen, bestätigt wurde. Mit Softwaremodul eingesandte (testierte) Einsendungen sind solche, bei denen in Kooperation mit Systemanbieter/-innen von Steuerberatungssoftware (DATEV, HMD, Wolters Kluwer) entwickelte Softwaremodule genutzt wurden, mit denen Steuerberater/-innen eine automatisierte Auswertung aus den Daten ihrer Mandant/-innenen, die am Zi-Praxis-Panel teilnehmen, erstellen können. 
Quelle: Zi-Praxis-Panel 2010 - 2024.</t>
  </si>
  <si>
    <t>Erhebung</t>
  </si>
  <si>
    <t>Anzahl</t>
  </si>
  <si>
    <t>Anteil 
(an teilnehmenden Praxen)</t>
  </si>
  <si>
    <t>Anteil (an Testierungen)</t>
  </si>
  <si>
    <t>Tabelle 15</t>
  </si>
  <si>
    <t>Zi-Praxis-Panel</t>
  </si>
  <si>
    <t>Grundgesamtheit</t>
  </si>
  <si>
    <t>Analysefälle</t>
  </si>
  <si>
    <t>Analysefälle gewichtet</t>
  </si>
  <si>
    <t>Baden-Württemberg</t>
  </si>
  <si>
    <t>Bayerns</t>
  </si>
  <si>
    <t>Berlin</t>
  </si>
  <si>
    <t>Brandenburg</t>
  </si>
  <si>
    <t>Bremen</t>
  </si>
  <si>
    <t>Hamburg</t>
  </si>
  <si>
    <t>Hessen</t>
  </si>
  <si>
    <t>Mecklenburg-Vorpommern</t>
  </si>
  <si>
    <t>Niedersachsen</t>
  </si>
  <si>
    <t>Nordrhein</t>
  </si>
  <si>
    <t>Rheinland-Pfalz</t>
  </si>
  <si>
    <t>Saarland</t>
  </si>
  <si>
    <t>Sachsen</t>
  </si>
  <si>
    <t>Sachsen-Anhalt</t>
  </si>
  <si>
    <t>Schleswig-Holstein</t>
  </si>
  <si>
    <t>Thüringen</t>
  </si>
  <si>
    <t>Westfalen-Lippe</t>
  </si>
  <si>
    <t>abs.</t>
  </si>
  <si>
    <t>rel.</t>
  </si>
  <si>
    <t>KV-Bereich</t>
  </si>
  <si>
    <t>Tabelle 16</t>
  </si>
  <si>
    <t>Querschnittsauswahl für 2023</t>
  </si>
  <si>
    <t>Längsschnittauswahl für 2020 bis 2023</t>
  </si>
  <si>
    <t>Hinweis: In die Querschnittsauswahl gehen Praxen ein, die für das gesamte Jahr 2023 verwertbare Angaben zu Praxiseinnahmen und -aufwendungen sowie zur Anzahl der Praxisinhaber/-innen gemacht haben. In der Längsschnittauswahl müssen die Praxen vollständige Finanzangaben und Inhaberzahlen für die Jahre 2020 bis 2023 aufweisen. Praxen, deren Gewicht im Falle einer gewichteten Auswertung null wäre, gehen nicht in die jeweilige Fallauswahl ein. Weitere Informationen zu den Fachgebieten befinden sich in Tabelle 20. 
Quelle: Zi-Praxis-Panel 2024.</t>
  </si>
  <si>
    <t>Praxis- 
inhaber/-innen</t>
  </si>
  <si>
    <t>Angestellte 
Ärzte/-innen</t>
  </si>
  <si>
    <t>Tabelle 17</t>
  </si>
  <si>
    <t>Regionstyp, Organisationsform, Fachgebiet</t>
  </si>
  <si>
    <t>Erstteilnahme am Zi-Praxis-Panel</t>
  </si>
  <si>
    <t>Hinweis: Die Gesamtangaben basieren auf allen Praxen, die alle zur Teilnahme am Zi-Praxis-Panel erforderlichen Daten übermittelt haben. Bei den Angaben nach Regionsytp, Organisationsform und Fachgebiet sind Praxen ausgeschlossen für die keine Organsisationsform vorliegt. Bei den Angaben nach Fachgebiet sind Praxen ausgeschlossen, die Fachgebieten angehören, welche aufgrund geringer Teilnehmerzahlen von den Analyse ausgeschlossen sind. Weitere Informationen zu den Fachgebieten und Regionstypen befinden sich in Tabelle 20 und 21. 
Quelle: Zi-Praxis-Panel 2010 - 2024.</t>
  </si>
  <si>
    <t>...2</t>
  </si>
  <si>
    <t>2024</t>
  </si>
  <si>
    <t>2019</t>
  </si>
  <si>
    <t>2018</t>
  </si>
  <si>
    <t>2017</t>
  </si>
  <si>
    <t>2016</t>
  </si>
  <si>
    <t>2015</t>
  </si>
  <si>
    <t>2014</t>
  </si>
  <si>
    <t>2013</t>
  </si>
  <si>
    <t>2012</t>
  </si>
  <si>
    <t>2011</t>
  </si>
  <si>
    <t>2010</t>
  </si>
  <si>
    <t>Kinder- und Jugendpsychiatrie 
und -psychotherapie</t>
  </si>
  <si>
    <t>Tabelle 18</t>
  </si>
  <si>
    <t>Versorgungsraum, Fachgebiet bzw. Abrechnungsgruppe</t>
  </si>
  <si>
    <t>Behandlungsfälle 
je Behandler/-in</t>
  </si>
  <si>
    <t>Honorarumsatz 
je Behandler/-in</t>
  </si>
  <si>
    <t>Honorarumsatz 
je Behandlungsfall</t>
  </si>
  <si>
    <t>VR Nord</t>
  </si>
  <si>
    <t>VR Ost</t>
  </si>
  <si>
    <t>VR West</t>
  </si>
  <si>
    <t>VR Süd</t>
  </si>
  <si>
    <t>Nervenheilkunde (ohne Neurologie/Psychiatrie)</t>
  </si>
  <si>
    <t>Radiologie</t>
  </si>
  <si>
    <t>Tabelle 19</t>
  </si>
  <si>
    <t>1 KV-Honorarklasse</t>
  </si>
  <si>
    <t>2 KV-Honorarklassen</t>
  </si>
  <si>
    <t>Innere Medizin - ohne Schwerpunkt/schwerpunktübergreifend</t>
  </si>
  <si>
    <t>Kinder- und Jugendpsychiatrie und 
-psychotherapie</t>
  </si>
  <si>
    <t>Fachübergreifend: fachärztliche Versorgung und versorgungsbereichsübergreifend</t>
  </si>
  <si>
    <t>Allgemeinmedizin und Innere Medizin (hausärztlich) Baden-Württemberg</t>
  </si>
  <si>
    <t>Allgemeinmedizin und Innere Medizin (hausärztlich) Bayern</t>
  </si>
  <si>
    <t>Allgemeinmedizin und Innere Medizin (hausärztlich) ohne Bayern/Baden-Württemberg</t>
  </si>
  <si>
    <t>Hinweis: Die dargestellte Einteilung gilt für die Längsschnittauswertungen zur Wirtschaftslage. Ein Überblick über die fachgebietsspezifischen Klassengrenzen befindet sich in Tabelle 57. Weitere Informationen zu den Fachgebieten befinden sich in Tabelle 20. 
Quelle: Eigene Darstellung.</t>
  </si>
  <si>
    <t>Tabelle 20</t>
  </si>
  <si>
    <t>Aufgrund geringer Teilnehmerzahl bei allen Analysen ausgeschlossen</t>
  </si>
  <si>
    <t>Psychotherapeutische und 
psychosomatische Versorgung</t>
  </si>
  <si>
    <t>Psychotherapeutischer und 
psychosomatischer Bereich</t>
  </si>
  <si>
    <t>Hals-Nasen-Ohren-Heilkunde*</t>
  </si>
  <si>
    <t>Innere Medizin - sonstige Fachgebiete**</t>
  </si>
  <si>
    <t>Psychotherapie***</t>
  </si>
  <si>
    <t>Übergreifend tätige Praxen****</t>
  </si>
  <si>
    <t>Humangenetik</t>
  </si>
  <si>
    <t>Hinweis:
*       Das Fachgebiet Phoniatrie und Pädaudiologie wurde dem Fachgebiet Hals-Nasen-Ohren-Heilkunde zugeordnet.
**     Dieses Fachgebiet setzt sich zusammen aus: Angiologie, Endokrinologie, Hämato-/Onkologie, Nephrologie und Rheumatologie.
***   Das Fachgebiet Psychotherapie beinhaltet ärztliche und psychologische Psychotherapeuten/-innen.
**** Das Fachgebiet 'Übergreifend tätige Praxen' beinhaltet Praxen mit fach- und versorgungsbereichsübergreifendem Leistungsspektrum.
Quelle: Eigene Darstellung.</t>
  </si>
  <si>
    <t>Neurochirurgie</t>
  </si>
  <si>
    <t>Nuklearmedizin</t>
  </si>
  <si>
    <t>Pathologie</t>
  </si>
  <si>
    <t>Strahlentherapie</t>
  </si>
  <si>
    <t>Tabelle 30</t>
  </si>
  <si>
    <t>Regionstyp, 
Behandler/-innen in den Praxen,
Fachgebiet</t>
  </si>
  <si>
    <t>L_ertrag_ges</t>
  </si>
  <si>
    <t>L_ertrag_ges_I</t>
  </si>
  <si>
    <t>L_ertrag_ges_A</t>
  </si>
  <si>
    <t>Anteil_GKV</t>
  </si>
  <si>
    <t>Anteil_Privat</t>
  </si>
  <si>
    <t>Anteil_BG</t>
  </si>
  <si>
    <t>Anteil_KH_So</t>
  </si>
  <si>
    <t>Einnahmen_priv_I_relSE</t>
  </si>
  <si>
    <t>Einnahmen_bgu_I_relSE</t>
  </si>
  <si>
    <t>Einnahmen_sonst_I_relSE</t>
  </si>
  <si>
    <t>Behandler/-innen in den Praxen</t>
  </si>
  <si>
    <t>ausschließlich Inhaber/-innen</t>
  </si>
  <si>
    <t>mit angestellten Ärzten/-innen bzw. Psychotherapeuten/-innen</t>
  </si>
  <si>
    <t>Tabelle 31</t>
  </si>
  <si>
    <t>Miete einschl. 
Nebenkosten für 
Praxisräume</t>
  </si>
  <si>
    <t>L_aufw_ges</t>
  </si>
  <si>
    <t>L_aufw_ges_I</t>
  </si>
  <si>
    <t>L_aufw_ges_A</t>
  </si>
  <si>
    <t>Anteil_Personal</t>
  </si>
  <si>
    <t>Anteil_Material</t>
  </si>
  <si>
    <t>Anteil_Miete</t>
  </si>
  <si>
    <t>Anteil_Afa</t>
  </si>
  <si>
    <t>Anteil_sonst</t>
  </si>
  <si>
    <t>Z_JU</t>
  </si>
  <si>
    <t>Z_JU_I</t>
  </si>
  <si>
    <t>Z_JU_A</t>
  </si>
  <si>
    <t>Aufw_MatLab_I_relSE</t>
  </si>
  <si>
    <t>Aufw_Miete_NK_I_relSE</t>
  </si>
  <si>
    <t>Aufw_AfA_I_relSE</t>
  </si>
  <si>
    <t>Aufw_sonst_ges_I_relSE</t>
  </si>
  <si>
    <t>Tabelle 32</t>
  </si>
  <si>
    <t>Regionstyp, Fachgebiet</t>
  </si>
  <si>
    <t>Relativer 
Standardfehler</t>
  </si>
  <si>
    <t>Tabelle 33</t>
  </si>
  <si>
    <t>Tabelle 34</t>
  </si>
  <si>
    <t>Tabelle 35</t>
  </si>
  <si>
    <t>Fachgebiet und 
Organisationsform</t>
  </si>
  <si>
    <t>Fach_Differenzierung</t>
  </si>
  <si>
    <t>Praxen_ungewichtet</t>
  </si>
  <si>
    <t>Tabelle 36</t>
  </si>
  <si>
    <t>Material 
und 
Labor</t>
  </si>
  <si>
    <t>Versicherungen, Beiträge, Gebühren</t>
  </si>
  <si>
    <t>Kraftfahrzeug- 
haltung</t>
  </si>
  <si>
    <t>Anteil_Versicherung</t>
  </si>
  <si>
    <t>Anteil_KFZ</t>
  </si>
  <si>
    <t>Anteil_Geraete</t>
  </si>
  <si>
    <t>Aufw_versich_I_relSE</t>
  </si>
  <si>
    <t>Aufw_kfz_I_relSE</t>
  </si>
  <si>
    <t>Aufw_geraete_miete_I_relSE</t>
  </si>
  <si>
    <t>Tabelle 37</t>
  </si>
  <si>
    <t>Fremdkapital- 
zinsen</t>
  </si>
  <si>
    <t>Anteil_Zins</t>
  </si>
  <si>
    <t>Anteil_Fortb</t>
  </si>
  <si>
    <t>Anteil_Wartung</t>
  </si>
  <si>
    <t>Anteil_Infrastruktur</t>
  </si>
  <si>
    <t>Anteil_sonstige</t>
  </si>
  <si>
    <t>Aufw_fortB_I_relSE</t>
  </si>
  <si>
    <t>Aufw_geraete_wartung_I_relSE</t>
  </si>
  <si>
    <t>Aufw_infra_extern_I_relSE</t>
  </si>
  <si>
    <t>Aufw_sonst_I_relSE</t>
  </si>
  <si>
    <t>Tabelle 38</t>
  </si>
  <si>
    <t>Tabelle 39</t>
  </si>
  <si>
    <t>Tabelle 40</t>
  </si>
  <si>
    <t>Tabelle 41</t>
  </si>
  <si>
    <t>Tabelle 42</t>
  </si>
  <si>
    <t>Tabelle 43</t>
  </si>
  <si>
    <t>Tabelle 44</t>
  </si>
  <si>
    <t>Tabelle 45</t>
  </si>
  <si>
    <t>Tabelle 46</t>
  </si>
  <si>
    <t>Tabelle 47</t>
  </si>
  <si>
    <t>Gesamte 
Wochen- 
arbeits- 
stunden</t>
  </si>
  <si>
    <t>Rel. Standardfehler Gesamte Wochenarbeits- 
stunden</t>
  </si>
  <si>
    <t>2. Quartil</t>
  </si>
  <si>
    <t>Ärztliche Versorgung (ohne psychotherapeutische und psychosomatische Versorgung)</t>
  </si>
  <si>
    <t>Tabelle 48</t>
  </si>
  <si>
    <t>Z_G_wochenstunden_summiert_Arz</t>
  </si>
  <si>
    <t>G_WO_Arz_relSE</t>
  </si>
  <si>
    <t>Tabelle 49</t>
  </si>
  <si>
    <t>Abwesen- 
heitstage</t>
  </si>
  <si>
    <t>Urlaub</t>
  </si>
  <si>
    <t>Krankheit</t>
  </si>
  <si>
    <t>Z_I_Abw_summiert_Inh</t>
  </si>
  <si>
    <t>in Tagen</t>
  </si>
  <si>
    <t>I_ABW_Inh_relSE</t>
  </si>
  <si>
    <t>I_ABW_Url_Inh_relSE</t>
  </si>
  <si>
    <t>I_ABW_krank_Inh_relSE</t>
  </si>
  <si>
    <t>I_ABW_sonst_Inh_relSE</t>
  </si>
  <si>
    <t>Tabelle 50</t>
  </si>
  <si>
    <t>Abrechnungsfachgebiet</t>
  </si>
  <si>
    <t>Honorarklassen in Tausend Euro</t>
  </si>
  <si>
    <t>Hinweis: Ungewichtete Ergebnisse basierend auf allen Praxen, für die für das Jahr 2023 Angaben zu den KV-Honoraren in den KV-Abrechnungsdaten vorlagen. 'BY' steht für 'Bayern', 'BW' für 'Baden-Württemberg'. Die KV-Honorare entsprechen den Honoraren für Leistungen, die über die Kassenärztlichen Vereinigungen abgerechnet wurden (ohne Leistungen, die im Rahmen von Selektivverträgen erbracht wurden). Abweichend von der grundsätzlich für das Zi-Praxis-Panel verwendeten Fachgebietszuordnung der Praxen erfolgte die Bildung der hier dargestellten Abrechnungsfachgebiete allein auf Basis der Fachgebietsvariablen in den KV-Abrechnungsdaten. Die Klassifizierung orientiert sich an den Abrechnungsfachgruppen in den KV-Abrechnungsdaten. Zu Anonymisierungszwecken sind, wenn die Analysegruppe aus weniger als sechs Praxen besteht, die entsprechenden Werte durch einen Punkt zensiert. Die entsprechende Darstellung für weitere Abrechnungsfachgebiete mit einer abweichenden Honorarklassendifferenzierung befindet sich in Teil 2 (nachfolgende Tabelle). 
Quelle: Zi-Praxis-Panel 2024 und KV-Abrechnungsdaten.</t>
  </si>
  <si>
    <t>&gt; 0, 
≤ 90</t>
  </si>
  <si>
    <t>&gt; 90, 
≤ 150</t>
  </si>
  <si>
    <t>&gt; 150, 
≤ 210</t>
  </si>
  <si>
    <t>&gt; 210, 
≤ 270</t>
  </si>
  <si>
    <t>&gt; 270, 
≤ 330</t>
  </si>
  <si>
    <t>&gt; 330, 
≤ 390</t>
  </si>
  <si>
    <t>&gt; 390, 
≤ 490</t>
  </si>
  <si>
    <t>&gt; 490, 
≤ 590</t>
  </si>
  <si>
    <t>&gt; 590, 
≤ 990</t>
  </si>
  <si>
    <t>&gt; 990</t>
  </si>
  <si>
    <t>Bundesgebiet</t>
  </si>
  <si>
    <t>Bayern</t>
  </si>
  <si>
    <t>Allgemeinmedizin und Innere Medizin (hausärztlich) ohne BY/BW</t>
  </si>
  <si>
    <t>restliches Bundesgebiet</t>
  </si>
  <si>
    <t>Physikalische und Rehabilitative Medizin</t>
  </si>
  <si>
    <t>Fachübergreifende Praxen</t>
  </si>
  <si>
    <t>Tabelle 51</t>
  </si>
  <si>
    <t>Hinweis: Ungewichtete Ergebnisse basierend auf allen Praxen, für die für das Jahr 2023 Angaben zu den KV-Honoraren in den KV-Abrechnungsdaten vorlagen. Die KV-Honorare entsprechen den Honoraren für Leistungen, die über die Kassenärztlichen Vereinigungen abgerechnet wurden (ohne Leistungen, die im Rahmen von Selektivverträgen erbracht wurden). Abweichend von der grundsätzlich für das Zi-Praxis-Panel verwendeten Fachgebietszuordnung der Praxen erfolgte die Bildung der hier dargestellten Abrechnungsfachgebiete allein auf Basis der Fachgebietsvariablen in den KV-Abrechnungsdaten. Die Klassifizierung orientiert sich an den Abrechnungsfachgruppen in den KV-Abrechnungsdaten. Zu Anonymisierungszwecken sind, wenn die Analysegruppe aus weniger als sechs Praxen besteht, die entsprechenden Werte durch einen Punkt zensiert. Die entsprechende Darstellung für weitere Abrechnungsfachgebiete mit einer abweichenden Honorarklassendifferenzierung befindet sich in Teil 1 (vorherige Tabelle). 
Quelle: Zi-Praxis-Panel 2024 und KV-Abrechnungsdaten.</t>
  </si>
  <si>
    <t>&gt; 0, 
≤ 30</t>
  </si>
  <si>
    <t>&gt; 30, 
≤ 70</t>
  </si>
  <si>
    <t>&gt; 70, 
≤ 110</t>
  </si>
  <si>
    <t>&gt; 110, 
≤ 150</t>
  </si>
  <si>
    <t>&gt; 150, 
≤ 190</t>
  </si>
  <si>
    <t>&gt; 190, 
≤ 230</t>
  </si>
  <si>
    <t>&gt; 230, 
≤ 330</t>
  </si>
  <si>
    <t>&gt; 330</t>
  </si>
  <si>
    <t>Tabelle 52</t>
  </si>
  <si>
    <t>Versorgungsraum, Quartal</t>
  </si>
  <si>
    <t>Behandler/-innen 
(Anzahl)</t>
  </si>
  <si>
    <t>Behandlungsfälle 
(Anzahl)</t>
  </si>
  <si>
    <t>Honorarumsatz 
in Euro</t>
  </si>
  <si>
    <t>Behandlungsfälle 
je Behandler/-in 
(Anzahl)</t>
  </si>
  <si>
    <t>Honorarumsatz 
in Euro 
je Behandler/-in</t>
  </si>
  <si>
    <t>Honorarumsatz 
in Euro 
je Behanldungsfall</t>
  </si>
  <si>
    <t>1. Quartal</t>
  </si>
  <si>
    <t>Honorarbericht der KBV</t>
  </si>
  <si>
    <t>2. Quartal</t>
  </si>
  <si>
    <t>3. Quartal</t>
  </si>
  <si>
    <t>4. Quartal</t>
  </si>
  <si>
    <t>Tabelle 53</t>
  </si>
  <si>
    <t>1. Quartal 2023
Fachgebiet bzw. Abrechnungsgruppe</t>
  </si>
  <si>
    <t>Tabelle 54</t>
  </si>
  <si>
    <t>2. Quartal 2023
Fachgebiet bzw. Abrechnungsgruppe</t>
  </si>
  <si>
    <t>Tabelle 55</t>
  </si>
  <si>
    <t>3. Quartal 2023
Fachgebiet bzw. Abrechnungsgruppe</t>
  </si>
  <si>
    <t>Tabelle 56</t>
  </si>
  <si>
    <t>4. Quartal 2023
Fachgebiet bzw. Abrechnungsgruppe</t>
  </si>
  <si>
    <t>Tabelle 57</t>
  </si>
  <si>
    <t>Anzahl 
der KV-Honorarklassen</t>
  </si>
  <si>
    <t>Grenzen der KV-Honorarklassen</t>
  </si>
  <si>
    <t>I</t>
  </si>
  <si>
    <t>II</t>
  </si>
  <si>
    <t>III</t>
  </si>
  <si>
    <t>IV</t>
  </si>
  <si>
    <t xml:space="preserve">Anzahl der Praxen in Honorarklasse ... </t>
  </si>
  <si>
    <t>x2</t>
  </si>
  <si>
    <t>x3</t>
  </si>
  <si>
    <t>x4</t>
  </si>
  <si>
    <t>x6</t>
  </si>
  <si>
    <t>x7</t>
  </si>
  <si>
    <t>x8</t>
  </si>
  <si>
    <t>V</t>
  </si>
  <si>
    <t>Fachübergreifend: fachärztliche Versorgung  und versorgungsbereichsübergreifend</t>
  </si>
  <si>
    <t>in Tausend Euro</t>
  </si>
  <si>
    <t>Tabelle 58</t>
  </si>
  <si>
    <t>Praxen 2023</t>
  </si>
  <si>
    <t>Grund- 
gesamtheit</t>
  </si>
  <si>
    <t>Einnahmen je Praxis</t>
  </si>
  <si>
    <t>Aufwendungen je Praxis</t>
  </si>
  <si>
    <t>Jahresüberschuss je Praxis</t>
  </si>
  <si>
    <t>Relativer Standardfehler</t>
  </si>
  <si>
    <t>Tabelle 59</t>
  </si>
  <si>
    <t>Einnahmen je Inhaber/-in</t>
  </si>
  <si>
    <t>Aufwendungen je Inhaber/-in</t>
  </si>
  <si>
    <t>Jahresüberschuss je Inhaber/-in</t>
  </si>
  <si>
    <t>Tabelle 60</t>
  </si>
  <si>
    <t>Wirtschaftliche Entwicklung</t>
  </si>
  <si>
    <t>Einnahmen*</t>
  </si>
  <si>
    <t>Tabelle 61</t>
  </si>
  <si>
    <t>Stratifizierung</t>
  </si>
  <si>
    <t>Platzhalter</t>
  </si>
  <si>
    <t>L_aufw_ges_I_M3</t>
  </si>
  <si>
    <t>L_aufw_ges_I_M2</t>
  </si>
  <si>
    <t>L_aufw_ges_I_M1</t>
  </si>
  <si>
    <t>L_aufw_ges_I_M0</t>
  </si>
  <si>
    <t>Tabelle 62</t>
  </si>
  <si>
    <t>L_ertrag_ges_I_M3</t>
  </si>
  <si>
    <t>L_ertrag_ges_I_M2</t>
  </si>
  <si>
    <t>L_ertrag_ges_I_M1</t>
  </si>
  <si>
    <t>L_ertrag_ges_I_M0</t>
  </si>
  <si>
    <t>Tabelle 7</t>
  </si>
  <si>
    <t>Regionstyp, 
Versorgungsbereich, 
Organisationsform</t>
  </si>
  <si>
    <t>Praxis-
inhaber/-innen</t>
  </si>
  <si>
    <t>Angestellte 
Ärzte/-innen bzw. 
Psychotherapeuten/-innen</t>
  </si>
  <si>
    <t>Anteil von Praxen 
 mit angestellten 
Ärzten/-innen bzw. 
Psychotherapeuten/-innen</t>
  </si>
  <si>
    <t>Rel. Standardfehler 
Anteil von Praxen 
 mit angestellten 
Ärzten/-innen bzw. 
Psychotherapeuten/-innen</t>
  </si>
  <si>
    <t>Tabelle 8</t>
  </si>
  <si>
    <t>Anteil von Praxen mit...</t>
  </si>
  <si>
    <t>nicht-ärztlichen 
Mitarbeitern/
-innen (insgesamt)</t>
  </si>
  <si>
    <t>Medizinischen 
Fachangestellten</t>
  </si>
  <si>
    <t>Auszubildenden</t>
  </si>
  <si>
    <t>sonstigen 
Mitarbeitern/
-innen</t>
  </si>
  <si>
    <t>Rel. Standardfehler Anteil von Praxen mit...</t>
  </si>
  <si>
    <t>Tabelle 9</t>
  </si>
  <si>
    <t>davon…</t>
  </si>
  <si>
    <t>Medizinische 
Fachangestellte</t>
  </si>
  <si>
    <t>Auszubildende</t>
  </si>
  <si>
    <t>Mitarbeiter/
-innen</t>
  </si>
  <si>
    <t>VZÄ 
Stellen</t>
  </si>
  <si>
    <t>Tabelle 10</t>
  </si>
  <si>
    <t>Tabelle 11</t>
  </si>
  <si>
    <t>Tabelle 12</t>
  </si>
  <si>
    <t>bezogen auf…</t>
  </si>
  <si>
    <t>Behandlungs- 
fälle je 
Praxis</t>
  </si>
  <si>
    <t>Behandlungs- 
fälle je 
Inhaber/-in</t>
  </si>
  <si>
    <t>Behandlungs- 
fälle je 
Vollzulassung 
der Inhaber/ 
-innen</t>
  </si>
  <si>
    <t>Nicht-ärztliche 
Mitarbeiter/-innen gesamt</t>
  </si>
  <si>
    <t>Behandlungs- 
fälle je 
Vollzulassung</t>
  </si>
  <si>
    <t>Tabelle 13</t>
  </si>
  <si>
    <t>Praxis</t>
  </si>
  <si>
    <t>MFA 
je Praxis</t>
  </si>
  <si>
    <t>bis zu 
10 Stunden</t>
  </si>
  <si>
    <t>über 10, 
bis zu 25 
Stunden</t>
  </si>
  <si>
    <t>über 25, 
bis zu 35 
Stunden</t>
  </si>
  <si>
    <t>über 
35 Stunden</t>
  </si>
  <si>
    <t>Beschreibung</t>
  </si>
  <si>
    <t>Kreisfreie Städte mit mehr als 100.000 Einwohner/-innen</t>
  </si>
  <si>
    <t>Kreise und Kreisregionen mit einer Bevölkerungsdichte von mehr als 100 Einwohner/-innen je km²</t>
  </si>
  <si>
    <t>Kreise und Kreisregionen mit einer Bevölkerungsdichte von weniger als 100 Einwohner/-innen je km²</t>
  </si>
  <si>
    <t>Quelle: Bundesinstitut für Bau-, Stadt- und Raumforschung; eigene Darstellung.</t>
  </si>
  <si>
    <t>Versorgungsraum</t>
  </si>
  <si>
    <t>Kassenärztliche Vereinigung</t>
  </si>
  <si>
    <t>Nord</t>
  </si>
  <si>
    <t>Bremen, Hamburg, Niedersachsen, Schleswig-Holstein</t>
  </si>
  <si>
    <t>Ost</t>
  </si>
  <si>
    <t>Berlin, Brandenburg, Mecklenburg-Vorpommern, Sachsen, Sachsen-Anhalt, Thüringen</t>
  </si>
  <si>
    <t>West</t>
  </si>
  <si>
    <t>Nordrhein, Rheinland-Pfalz, Saarland, Westfalen-Lippe</t>
  </si>
  <si>
    <t>Süd</t>
  </si>
  <si>
    <t>Baden-Württemberg, Bayerns, Hessen</t>
  </si>
  <si>
    <t>Quelle: Eigene Darstellung.</t>
  </si>
  <si>
    <t>Tabelle 21</t>
  </si>
  <si>
    <t>Definition der Regionstypen</t>
  </si>
  <si>
    <t>Tabelle 22</t>
  </si>
  <si>
    <t>Zuordnung der Kassenärztlichen Vereinigungen in Versorgungsräume</t>
  </si>
  <si>
    <t>Honorarumsatz 
in Euro 
je Behandlungsfall</t>
  </si>
  <si>
    <t>3 KV-Honorarklassen</t>
  </si>
  <si>
    <t>4 KV-Honorarklassen</t>
  </si>
  <si>
    <t>5 KV-Honorarklassen</t>
  </si>
  <si>
    <t>Hinweis: Gewichtete Mittelwerte basierend auf der Längsschnittauswahl (Tabelle 19). 'Tsd.' steht für 'Tausend'. Die Berechnung der Veränderungsraten erfolgte auf Basis der ungerundeten Werte (Tabellen 35 bis 46). Die durchschnittliche prozentuale Veränderungsrate entspricht dem geometrischen Mittel der Veränderungsraten zwischen den einzelnen Berichtsjahren. Rundungsbedingt kann es vorkommen, dass sich die Einzelwerte nicht zur ausgewiesenen Summe aufaddieren. Wenn der relative Standardfehler einer zentralen Kennzahl 15% übersteigt, erfolgt eine Graumarkierung der betreffenden Werte. 
* In den Gesamteinnahmen für die Jahre 2021 und 2022 sind unter den GKV-Einnahmen auch Leistungen gemäß der Verordnung zum Anspruch auf Schutzimpfung gegen das Coronavirus SARS-CoV-2 (Coronavirus-Impfverordnung, CoronaImpfV) verbucht. Im Jahr 2023 wurden Covid-19-Impfungen nur noch in vergleichsweise geringem Umfang durchgeführt und seit dem 8. April 2023 gemäß dem Einheitlichen Bewertungsmaßstab (EBM) vergütet. 
Quelle: Zi-Praxis-Panel 2024, Statistisches Bundesamt (Destatis) (2026), eigene Berechnungen.</t>
  </si>
  <si>
    <t>Hinweis: Gewichtete Mittelwerte basierend auf der Längsschnittauswahl (Tabelle 19). 'einschl.' steht für 'einschließlich', 'Tsd.' für 'Tausend'. Die Berechnung der Veränderungsraten erfolgte auf Basis der ungerundeten Werte (Tabellen 35 bis 46). Die durchschnittliche prozentuale Veränderungsrate entspricht dem geometrischen Mittel der Veränderungsraten zwischen den einzelnen Berichtsjahren. Die Aufwandsarten Kraftfahrzeughaltung, Fortbildungen und sonstige betriebliche Aufwendungen werden als sonstige Aufwendungen ausgewiesen. Rundungsbedingt kann es vorkommen, dass sich die Einzelwerte nicht zur ausgewiesenen Summe aufaddieren. Wenn der relative Standardfehler einer zentralen Kennzahl 15% übersteigt, erfolgt eine Graumarkierung der betreffenden Werte. 
Quelle: Zi-Praxis-Panel 2024.</t>
  </si>
  <si>
    <t>Hinweis: Gewichtete Mittelwerte basierend auf der Längsschnittauswahl (Tabelle 19). 'Tsd.' steht für 'Tausend', 'BG' für 'Berufsgenossenschaften'. Die Berechnung der Veränderungsraten erfolgte auf Basis der ungerundeten Werte (Tabellen 35 bis 46). Die durchschnittliche prozentuale Veränderungsrate entspricht dem geometrischen Mittel der Veränderungsraten zwischen den einzelnen Berichtsjahren. Rundungsbedingt kann es vorkommen, dass sich die Einzelwerte nicht zur ausgewiesenen Summe aufaddieren. Wenn der relative Standardfehler einer zentralen Kennzahl 15% übersteigt, erfolgt eine Graumarkierung der betreffenden Werte.
* In den GKV-Einnahmen für die Jahre 2021 und 2022 sind auch Leistungen gemäß der Verordnung zum Anspruch auf Schutzimpfung gegen das Coronavirus SARS-CoV-2 (Coronavirus-Impfverordnung, CoronaImpfV) verbucht. Im Jahr 2023 wurden Covid-19-Impfungen nur noch in vergleichsweise geringem Umfang durchgeführt und seit dem 8. April 2023 gemäß dem Einheitlichen Bewertungsmaßstab (EBM) vergütet. 
Quelle: Zi-Praxis-Panel 2024.</t>
  </si>
  <si>
    <t>Hinweis: Gewichtete Mittelwerte basierend auf der Längsschnittauswahl (Tabelle 19). 'Tsd.' steht für 'Tausend'. Die Berechnung der Veränderungsraten erfolgte auf Basis der ungerundeten Werte (Tabellen 35 bis 46). Die durchschnittliche prozentuale Veränderungsrate entspricht dem geometrischen Mittel der Veränderungsraten zwischen den einzelnen Berichtsjahren. Rundungsbedingt kann es vorkommen, dass sich die Einzelwerte nicht zur ausgewiesenen Summe aufaddieren. Wenn der relative Standardfehler einer zentralen Kennzahl 15% übersteigt, erfolgt eine Graumarkierung der betreffenden Werte. 
* In den GKV-Einnahmen für die Jahre 2021 und 2022 sind auch Leistungen gemäß der Verordnung zum Anspruch auf Schutzimpfung gegen das Coronavirus SARS-CoV-2 (Coronavirus-Impfverordnung, CoronaImpfV) verbucht. Im Jahr 2023 wurden Covid-19-Impfungen nur noch in vergleichsweise geringem Umfang durchgeführt und seit dem 8. April 2023 gemäß dem Einheitlichen Bewertungsmaßstab (EBM) vergütet. 
Quelle: Zi-Praxis-Panel 2024.</t>
  </si>
  <si>
    <t>Hinweis: Gewichtete Mittelwerte basierend auf der Querschnittsauswahl (Tabelle 19) mit dem zusätzlichen Kriterium, dass verwertbare Angaben zu Arbeits- und Abwesenheitszeiten vorlagen. Die Stunden für die 'Patientenversorgung' können auch als 'ärztliche Tätigkeit' bezeichnet werden. In den Wochenarbeitsstunden 'mit Patienten/-innen' bzw. 'ohne Patienten/-innen' sind auch entsprechende Arbeitszeiten für Notfalleinsätze enthalten. Weitere Informationen zu den Fachbereichen und Regionstypen befinden sich in Tabelle 20 und 21. Rundungsbedingt kann es vorkommen, dass sich die Einzelwerte nicht zur ausgewiesenen Summe aufaddieren. Wenn der relative Standardfehler einer zentralen Kennzahl 15% übersteigt, erfolgt eine Graumarkierung der betreffenden Werte. Detailliertere Ergebnisse befinden sich in Tabellen 47 und 48. 
Quelle: Zi-Praxis-Panel 2024.</t>
  </si>
  <si>
    <t>Hinweis: Ungewichtete Angaben zur Anzahl der Praxen, Praxisinhaber/-innen und angestellten Ärzte/-innen bzw. angestellten Psychotherepeuten/-innen, gewichtete Mittelwerte zum Anteil von Praxen mit angestellten Ärzten/-innen basierend auf der Querschnittsauswahl (Tabelle 19). Unter 'Gesamt' sind auch übergreifend tätige Praxen berücksichtigt. Weitere Informationen zu den Versorgungsbereichen und den Regionstypen befinden sich in Tabelle 20 und 21. Wenn der relative Standardfehler 15% übersteigt, erfolgt eine Graumarkierung der betreffenden Werte. 
Quelle: Zi-Praxis-Panel 2024.</t>
  </si>
  <si>
    <t>Hinweis: Gewichtete Mittelwerte basierend auf der Querschnittsauswahl (Tabelle 19) mit dem zusätzlichen Kriterium, dass verwertbare Angaben zur Anzahl von Mitarbeitern/-innen in den genannten Mitarbeiterkategorien vorlagen. Unter 'Gesamt' sind auch übergreifend tätige Praxen berücksichtigt. Als sonstige Mitarbeiterinnen und Mitarbeiter werden Praxisassistentinnen und -assistenten, Pflegefachkräfte, Technische Assistentinnen und Assistenten, speziell qualifiziertes Praxispersonal und sonstiges Personal wie beispielsweise Hilfskräfte oder Reinigungspersonal zusammengefasst. Weitere Informationen zu den Versorgungsbereichen und den Regionstypen befinden sich in Tabelle 20 und 21. Wenn der relative Standardfehler einer Kennzahl 15% übersteigt, erfolgt eine Graumarkierung der betreffenden Werte. 
Quelle: Zi-Praxis-Panel 2024.</t>
  </si>
  <si>
    <t>Hinweis: Ungewichtete Mittelwerte basierend auf der Querschnittsauswahl (Tabelle 19) mit den zusätzlichen Kriterien, dass für die Praxen verwertbare Angaben zu den Behandlungsfällen sowie den Arbeitszeiten der nicht-ärztlichen Mitarbeiter/-innen vorlagen und Medizinische Fachangestellte angestellt waren. 'VZÄ Stellen' steht für 'vollzeitäquivalente Stellen'. Berichtet wird die Gesamtzahl von Mitarbeitern/-innen je Praxis über das gesamte Jahr 2023. Bei der Berechnung der vollzeitäquivalenten Stellen werden die Beschäftigungswochen im Jahr 2023 und die wöchentliche Arbeitszeit berücksichtigt. Als sonstige Mitarbeiterinnen und Mitarbeiter werden Praxisassistentinnen und -assistenten, Pflegefachkräfte, Technische Assistentinnen und Assistenten, speziell qualifiziertes Praxispersonal und sonstiges Personal wie beispielsweise Hilfskräfte oder Reinigungspersonal zusammengefasst. Weitere Informationen zu den Versorgungsbereichen und den Regionstypen befinden sich in Tabelle 20 und 21. Wenn der relative Standardfehler einer Kennzahl 15% übersteigt, erfolgt eine Graumarkierung der betreffenden Werte. 
Quelle: Zi-Praxis-Panel 2024 und KV-Abrechnungsdaten.</t>
  </si>
  <si>
    <t>Hinweis: Ungewichtete Mittelwerte basierend auf der Querschnittsauswahl (Tabelle 19) mit den zusätzlichen Kriterien, dass für die Praxen verwertbare Angaben zum Zulassungsumfang der Inhaber/-innen, zu den Behandlungsfällen sowie den Arbeitszeiten der nicht-ärztlichen Mitarbeiter/-innen vorlagen und Medizinische Fachangestellte angestellt waren. 'VZÄ Stellen' steht für 'vollzeitäquivalente Stellen'. Berichtet wird die Gesamtzahl von Mitarbeitern/-innen je Praxis über das gesamte Jahr 2023. Bei der Berechnung der vollzeitäquivalenten Stellen werden die Beschäftigungswochen im Jahr 2023 und die wöchentliche Arbeitszeit berücksichtigt. Als sonstige Mitarbeiterinnen und Mitarbeiter werden Praxisassistentinnen und -assistenten, Pflegefachkräfte, Technische Assistentinnen und Assistenten, speziell qualifiziertes Praxispersonal und sonstiges Personal wie beispielsweise Hilfskräfte oder Reinigungspersonal zusammengefasst. Weitere Informationen zu den Versorgungsbereichen und den Regionstypen befinden sich in Tabelle 20 und 21. Wenn der relative Standardfehler einer Kennzahl 15% übersteigt, erfolgt eine Graumarkierung der betreffenden Werte. 
Quelle: Zi-Praxis-Panel 2024 und KV-Abrechnungsdaten.</t>
  </si>
  <si>
    <t>Hinweis: Ungewichtete Mittelwerte basierend auf der Querschnittsauswahl (Tabelle 19) mit den zusätzlichen Kriterien, dass für die Praxen verwertbare Angaben zum Zulassungsumfang der Inhaber/-innen, zu den Behandlungsfällen sowie den Arbeitszeiten der nicht-ärztlichen Mitarbeiter/-innen vorlagen und Medizinische Fachangestellte angestellt waren. 'VZÄ Stellen' steht für 'vollzeitäquivalente Stellen'. Berichtet wird die Gesamtzahl von Mitarbeitern/-innen je Praxis über das gesamte Jahr 2023. Bei der Berechnung der vollzeitäquivalenten Stellen werden die Beschäftigungswochen im Jahr 2023 und die wöchentliche Arbeitszeit berücksichtigt. Weitere Informationen zu den Versorgungsbereichen und den Regionstypen befinden sich in Tabelle 20 und 21. Wenn der relative Standardfehler einer Kennzahl 15% übersteigt, erfolgt eine Graumarkierung der betreffenden Werte. 
Quelle: Zi-Praxis-Panel 2024 und KV-Abrechnungsdaten.</t>
  </si>
  <si>
    <t>Hinweis: Ungewichtete Mittelwerte für Praxen mit nicht-ärztlichen Mitarbeitern/-innen basierend auf der Querschnittsauswahl (Tabelle 19) mit dem zusätzlichen Kriterium, dass verwertbare Angaben zu den Arbeitszeiten der nicht-ärztlichen Mitarbeiter/-innen vorlagen. 'MFA' steht für 'Medizinische Fachangestellte'. Berichtet wird die Gesamtzahl von Mitarbeitern/-innen je Praxis über das gesamte Jahr 2023. Bei der Berechnung der vollzeitäquivalenten Stellen werden die Beschäftigungswochen im Jahr 2023 und die wöchentliche Arbeitszeit berücksichtigt. Weitere Informationen zu den Versorgungsbereichen und den Regionstypen befinden sich in Tabelle 20 und 21. Wenn der relative Standardfehler einer Kennzahl 15% übersteigt, erfolgt eine Graumarkierung der betreffenden Werte. 
Quelle: Zi-Praxis-Panel 2024.</t>
  </si>
  <si>
    <t>Hinweis: Als teilnehmende Praxen zählen solche, die alle zur Teilnahme am Zi-Praxis-Panel erforderlichen Daten übermittelt haben, als Analysefälle nur solche, die in die Längsschnittauswahl (Tabelle 19) eingehen. Die Angaben zur Grundgesamtheit werden aus den KV-Abrechnungsdaten und dem Bundesarztregister bestimmt. 'abs.' steht für 'absolut', 'rel.' für 'relativ'. 
Quelle: Zi-Praxis-Panel 2024, KV-Abrechnungsdaten und Bundesarztregister.</t>
  </si>
  <si>
    <t>Hinweis: Ungewichtete Ergebnisse basierend auf der Querschnittsauswahl (Tabelle 19) mit dem zusätzlichen Kriterium, dass für das entsprechende Quartal Angaben zu den berichteten Kennzahlen in den KV-Abrechnungsdaten bzw. im Honorarbericht der KBV vorlagen. Datengrundlage für den Honorarbericht der KBV sind die von den KVen übermittelten Daten im Rahmen der Abrechnungsstatistik, welche auch MVZ berücksichtigen. Für weitere Informationen siehe Tabelle 52 und 56. Die Berechnung der Kennzahlen erfolgte auf Basis der ungerundeten Werte (Tabellen 52 und 56). 'VR' steht für 'Versorgungsraum'. Weitere Informationen zu den Versorgungsräumen befinden sich in Tabelle 22. Im Fachgebiet Innere Medizin - sonstige Fachgebiete sind die einbezogenen Fachgruppen sehr heterogen, so dass eine unterschiedliche Verteilung dieser Fachgruppen im Zi-Praxis-Panel und im Honorarbericht der KBV zu starken Abweichungen in den Kennzahlen zwischen den beiden Datenquellen führen kann. 
Interpretationsbeispiel: Bei der Gynäkologie liegt die durchschnittliche Zahl der Behandlungsfälle je Behandler/-in im Zi-Praxis-Panel unter dem entsprechenden Durchschnittswert im Honorarbericht der KBV (-2,8%). Die Durchschnittswerte des Honorarumsatzes je Behandler/-in und je Behandlungsfall aus dem Zi-Praxis-Panel liegen über denen im Honorarbericht der KBV (+1,1% und +4,0%). 
Quelle: Zi-Praxis-Panel 2024 (KV-Abrechnungsdaten) und Honorarbericht der KBV (vgl. Kassenärztliche Bundesvereinigung, 2024).</t>
  </si>
  <si>
    <t>Hinweis: Gewichtete Mittelwerte in Tausend Euro basierend auf der Längsschnittauswahl (Tabelle 19). 'EP' steht für 'Einzelpraxen', 'BAG' für 'Berufsausübungsgemeinschaften'. Weitere Informationen zu den Versorgungsbereichen befinden sich in Tabelle 20. Wenn der relative Standardfehler einer zentralen Kennzahl 15% übersteigt, erfolgt eine Graumarkierung der betreffenden Werte. 
Quelle: Zi-Praxis-Panel 2024.</t>
  </si>
  <si>
    <t>Hinweis: Gewichtete Mittelwerte basierend auf der Längsschnittauswahl (Tabelle 19) mit dem zusätzlichen Kriterium, dass für 2023 verwertbare Angaben zu Arbeits- und Abwesenheitszeiten vorlagen. Der Vergleichswert ist das Produkt aus dem durchschnittlichen Jahresüberschuss je Arbeitsstunde eines Fachbereichs mit den durchschnittlichen Jahresarbeitsstunden je Inhaber/-in gesamt basierend auf den ungerundeten Werten in Tabellen 37 und 47. Weitere Informationen zu den Fachbereichen und Regionstypen befinden sich in Tabelle 20 und 21. Rundungsbedingt kann es vorkommen, dass sich die Einzelwerte nicht zur ausgewiesenen Summe aufaddieren. Wenn der relative Standardfehler einer zentralen Kennzahl 15% übersteigt, erfolgt eine Graumarkierung der betreffenden Werte. 
Quelle: Zi-Praxis-Panel 2024.</t>
  </si>
  <si>
    <t>Hinweis: Gewichtete Mittelwerte basierend auf der Längsschnittauswahl (Tabelle 19) mit dem zusätzlichen Kriterium, dass für 2023 verwertbare KV-Abrechnungsdaten für die Praxen vorlagen. Die Identifikation der Praxen, in denen operativ tätige Ärzte/-innen praktizieren, und die Klassifikation der operativen Praxen in drei Kategorien (klein/mittel/groß) erfolgt auf Basis der KV-Abrechnungsdaten des Jahres 2023 anhand der fünften Stelle der Gebührenordnungspositionen des EBM der Kapitel 31.2 (ambulante Operationen) und 36.2 (belegärztliche Operationen) sowie unter Beachtung von Abrechnungsziffern bezüglich Katarakt-Operationen bei Augenärzten/-innen und Ausschluss von im Rahmen von Selektivverträgen erbrachten Leistungen. Zu Anonymisierungszwecken sind, wenn die Analysegruppe aus weniger als sechs Praxen besteht, die entsprechenden Werte durch einen Punkt zensiert. Weitere Informationen zu den Fachgebieten befinden sich in Tabelle 20. Wenn der relative Standardfehler einer zentralen Kennzahl 15% übersteigt, erfolgt eine Graumarkierung der betreffenden Werte. 
Quelle: Zi-Praxis-Panel 2024.</t>
  </si>
  <si>
    <t>Hinweis: Gewichtete Mittelwerte basierend auf der Längsschnittauswahl (Tabelle 19) mit den zusätzlichen Kriterien, dass für 2023 verwertbare Angaben zu Arbeits- und Abwesenheitszeiten sowie zu KV-Abrechnungsdaten vorlagen. Die Identifikation der Praxen, in denen operativ tätige Ärzte/-innen praktizieren, und die Klassifikation der operativen Praxen in drei Kategorien (klein/mittel/groß) erfolgt auf Basis der KV-Abrechnungsdaten des Jahres 2023 anhand der fünften Stelle der Gebührenordnungspositionen des EBM der Kapitel 31.2 (ambulante Operationen) und 36.2 (belegärztliche Operationen) sowie unter Beachtung von Abrechnungsziffern bezüglich Katarakt-Operationen bei Augenärzten/-innen und Ausschluss von im Rahmen von Selektivverträgen erbrachten Leistungen. Zu Anonymisierungszwecken sind, wenn die Analysegruppe aus weniger als sechs Praxen besteht, die entsprechenden Werte durch einen Punkt zensiert. Weitere Informationen zu den Fachgebieten befinden sich in Tabelle 20. Wenn der relative Standardfehler einer zentralen Kennzahl 15% übersteigt, erfolgt eine Graumarkierung der betreffenden Werte. 
Quelle: Zi-Praxis-Panel 2024.</t>
  </si>
  <si>
    <t>Hinweis: Gewichtete Mittelwerte basierend auf der Querschnittsauswahl (Tabelle 19) mit dem zusätzlichen Kriterium, dass für 2023 Angaben zur Anzahl von Patienten/-innen vorlagen. 'BG' steht für 'Berufsgenossenschaften'. Weitere Informationen zu den Fachgebieten und Regionstypen befinden sich in Tabelle 20 und 21. Wenn der relative Standardfehler einer zentralen Kennzahl 15% übersteigt, erfolgt eine Graumarkierung der betreffenden Werte. 
Quelle: Zi-Praxis-Panel 2024.</t>
  </si>
  <si>
    <t>Hinweis: Gewichtete Ergebnisse basierend auf der Längsschnittauswahl (Tabelle 19) mit dem zusätzlichen Kriterium, dass für jedes der vier Berichtsjahre verwertbare Angaben zur Höhe der Gesamtinvestitionen vorlagen. Weitere Informationen zu den Versorgungsbereichen befinden sich in Tabelle 20. Wenn der relative Standardfehler einer zentralen Kennzahl 15% übersteigt, erfolgt eine Graumarkierung der betreffenden Werte. 
Quelle: Zi-Praxis-Panel 2024.</t>
  </si>
  <si>
    <t>Hinweis: Gewichtete Mittelwerte basierend auf der Längsschnittauswahl (Tabelle 19). 'BG' steht für 'Berufsgenossenschaften'. Weitere Informationen zu den Fachgebieten und Regionstypen befinden sich in Tabelle 20 und 21. Wenn der relative Standardfehler einer zentralen Kennzahl 15% übersteigt, erfolgt eine Graumarkierung der betreffenden Werte. 
Quelle: Zi-Praxis-Panel 2024.</t>
  </si>
  <si>
    <t>Hinweis: Gewichtete Mittelwerte basierend auf der Längsschnittauswahl (Tabelle 19). Weitere Informationen zu den Fachgebieten und Regionstypen befinden sich in Tabelle 20 und 21. Wenn der relative Standardfehler einer zentralen Kennzahl 15% übersteigt, erfolgt eine Graumarkierung der betreffenden Werte. 
Quelle: Zi-Praxis-Panel 2024.</t>
  </si>
  <si>
    <t>Hinweis: Gewichtete Ergebnisse basierend auf der Längsschnittauswahl (Tabelle 19). Weitere Informationen zu den Fachgebieten und Regionstypen befinden sich in Tabelle 20 und 21. Wenn der relative Standardfehler einer zentralen Kennzahl 15% übersteigt, erfolgt eine Graumarkierung der betreffenden Werte. 
Quelle: Zi-Praxis-Panel 2024.</t>
  </si>
  <si>
    <t>Hinweis: Gewichtete Mittelwerte basierend auf der Längsschnittauswahl (Tabelle 19). 'BG' steht für 'Berufsgenossenschaften'. Zu Anonymisierungszwecken sind, wenn die Analysegruppe aus weniger als sechs Praxen besteht, die entsprechenden Werte durch einen Punkt zensiert. Weitere Informationen zu den Fachgebieten befinden sich in Tabelle 20. Wenn der relative Standardfehler einer zentralen Kennzahl 15% übersteigt, erfolgt eine Graumarkierung der betreffenden Werte. 
Quelle: Zi-Praxis-Panel 2024.</t>
  </si>
  <si>
    <t>Hinweis: Gewichtete Mittelwerte basierend auf der Längsschnittauswahl (Tabelle 19). 'einschl.' steht für 'einschließlich'. Zu Anonymisierungszwecken sind, wenn die Analysegruppe aus weniger als sechs Praxen besteht, die entsprechenden Werte durch einen Punkt zensiert. Weitere Informationen zu den Fachgebieten befinden sich in Tabelle 20. Die entsprechende Darstellung für weitere Aufwandsarten befindet sich in Teil 2 (nachfolgende Tabelle). Wenn der relative Standardfehler einer zentralen Kennzahl 15% übersteigt, erfolgt eine Graumarkierung der betreffenden Werte. 
Quelle: Zi-Praxis-Panel 2024.</t>
  </si>
  <si>
    <t>Hinweis: Gewichtete Mittelwerte basierend auf der Längsschnittauswahl (Tabelle 19). Zu Anonymisierungszwecken sind, wenn die Analysegruppe aus weniger als sechs Praxen besteht, die entsprechenden Werte durch einen Punkt zensiert. Weitere Informationen zu den Fachgebieten befinden sich in Tabelle 20. Die entsprechende Darstellung für weitere Aufwandsarten befindet sich in Teil 1 (vorherige Tabelle). Wenn der relative Standardfehler einer zentralen Kennzahl 15% übersteigt, erfolgt eine Graumarkierung der betreffenden Werte. 
Quelle: Zi-Praxis-Panel 2024.</t>
  </si>
  <si>
    <t>Hinweis: Gewichtete Mittelwerte basierend auf der Querschnittsauswahl (Tabelle 19) mit dem zusätzlichen Kriterium, dass verwertbare Angaben zu Arbeits- und Abwesenheitszeiten vorlagen. Die Stunden für die 'Patientenversorgung' können auch als 'ärztliche Tätigkeit' bezeichnet werden. In den Wochenarbeitsstunden 'mit Patienten/-innen' bzw. 'ohne Patienten/-innen' sind auch entsprechende Arbeitszeiten für Notfalleinsätze enthalten. Weitere Informationen zu den Fachgebieten und Regionstypen befinden sich in Tabelle 20 und 21. Rundungsbedingt kann es vorkommen, dass sich die Einzelwerte nicht zur ausgewiesenen Summe aufaddieren. Wenn der relative Standardfehler einer zentralen Kennzahl 15% übersteigt, erfolgt eine Graumarkierung der betreffenden Werte. 
Quelle: Zi-Praxis-Panel 2024.</t>
  </si>
  <si>
    <t>Hinweis: Gewichtete Mittelwerte basierend auf der Querschnittsauswahl (Tabelle 19) mit dem zusätzlichen Kriterium, dass verwertbare Angaben zu Arbeits- und Abwesenheitszeiten vorlagen. Weitere Informationen zu den Fachgebieten und Regionstypen befinden sich in Tabelle 20 und 21. Rundungsbedingt kann es vorkommen, dass sich die Einzelwerte nicht zur ausgewiesenen Summe aufaddieren. Wenn der relative Standardfehler einer zentralen Kennzahl 15% übersteigt, erfolgt eine Graumarkierung der betreffenden Werte. 
Quelle: Zi-Praxis-Panel 2024.</t>
  </si>
  <si>
    <t>Hinweis: Ungewichtete Ergebnisse basierend auf der Querschnittsauswahl (Tabelle 19) mit dem zusätzlichen Kriterium, dass für das entsprechende Quartal Angaben zu den berichteten Kennzahlen in den KV-Abrechnungsdaten bzw. im Honorarbericht der KBV vorlagen. Datengrundlage für den Honorarbericht der KBV sind die von den KVen übermittelten Daten im Rahmen der Abrechnungsstatistik, welche auch MVZ berücksichtigen. 'VR' steht für 'Versorgungsraum'. Weitere Informationen zu den Versorgungsräumen befinden sich in Tabelle 22. 
Quelle: Zi-Praxis-Panel 2024 (KV-Abrechnungsdaten) und Honorarbericht der KBV (vgl. Kassenärztliche Bundesvereinigung, 2024).</t>
  </si>
  <si>
    <t>Hinweis: Ungewichtete Ergebnisse basierend auf der Querschnittsauswahl (Tabelle 19) mit dem zusätzlichen Kriterium, dass für das entsprechende Quartal Angaben zu den berichteten Kennzahlen in den KV-Abrechnungsdaten bzw. im Honorarbericht der KBV vorlagen. Datengrundlage für den Honorarbericht der KBV sind die von den KVen übermittelten Daten im Rahmen der Abrechnungsstatistik, welche auch MVZ berücksichtigen. Abweichend von der grundsätzlich für das Zi-Praxis-Panel verwendeten Fachgebietszuordnung der Praxen erfolgte die Bildung der hier dargestellten Fachgebiete allein auf Basis der Fachgebietsvariablen in den KV-Abrechnungsdaten. Die Klassifizierung orientiert sich an den grundsätzlich für das Zi-Praxis-Panel verwendeten Fachgebieten (Tabelle 20) sowie an dem Ziel, die Vergleichbarkeit mit den Abrechnungsgruppen im Honorarbericht der KBV zu gewährleisten. Im Fachgebiet Innere Medizin - sonstige Fachgebiete sind die einbezogenen Fachgruppen sehr heterogen, so dass eine unterschiedliche Verteilung dieser Fachgruppen im Zi-Praxis-Panel und im Honorarbericht der KBV zu starken Abweichungen in den Kennzahlen zwischen den beiden Datenquellen führen kann. 
Quelle: Zi-Praxis-Panel 2024 (KV-Abrechnungsdaten) und Honorarbericht der KBV (vgl. Kassenärztliche Bundesvereinigung, 2024).</t>
  </si>
  <si>
    <t>Hinweis: Der dargestellte Überblick gilt für alle Analysen, die auf der Längsschnittauswahl (Tabelle 19) basieren (vgl. z. B. Tabellen 1 bis 4, 23, sowie 30 bis 46 zur Wirtschaftslage in den Jahren 2020 bis 2023). 'BY' steht für 'Bayern', 'BW' für 'Baden-Württemberg'. Weitere Informationen zu den Fachgebieten befinden sich in Tabelle 20. Interpretationsbeispiel: Chirurgie. Bei der Gewichtung des Fachgebiets Chirurgie wurden drei KV-Honorarklassen differenziert. Die erste Honorarklasse umfasst Praxen mit einem KV-Honorar bis 290 Tausend Euro und Klasse II Praxen mit einem KV-Honorar zwischen 290 und 450 Tausend Euro. Praxen mit einem KV-Honorar über 450 Tausend Euro wurden Klasse III zugeordnet. Die fünf Honorarklassen im Zi-Praxis-Panel sind hier mit 11, 11, 15, 0 und 0 Praxen besetzt. 
Quelle: Zi-Praxis-Panel 2024 und KV-Abrechnungsdaten.</t>
  </si>
  <si>
    <t>Hinweis: Gewichtete relative Standardfehler basierend auf der Längsschnittauswahl (Tabelle 19). In der Grundgesamtheit sind unter 'Gesamt' auch Praxen enthalten, welche anderen als den hier aufgeführten Fachgebieten des Zi-Praxis-Panels zugeordnet sind. Dies betrifft Fachgebiete mit zu geringer Teilnahmezahl (vgl. Tabelle 20) und solche, die nicht zur Längsschnittauswahl gehören (vgl. Tabelle 19). Weitere Informationen zu den Fachgebieten befinden sich in Tabelle 20. Wenn der relative Standardfehler 15% übersteigt, erfolgt eine Graumarkierung der betreffenden Werte. 
Quelle: Zi-Praxis-Panel 2024 und KV-Abrechnungsdaten.</t>
  </si>
  <si>
    <t>Hinweis: Ergebnisse basierend auf der Längsschnittauswahl (Tabelle 19). Die wirtschaftliche Entwicklung wird mittels gewichteter Mittelwerte dargestellt. 'VR' steht für 'Versorgungsraum'. Weitere Informationen zu den Versorgungsräumen befinden sich in Tabelle 22. Die Berechnung der Veränderungsraten erfolgte auf Basis ungerundeter Werte. Rundungsbedingt kann es vorkommen, dass sich die Einzelwerte nicht zur ausgewiesenen Summe aufaddieren. Wenn der relative Standardfehler einer Kennzahl 15% übersteigt, erfolgt eine Graumarkierung der betreffenden Werte. 
*In den Gesamteinnahmen für die Jahre 2021 und 2022 sind unter den GKV-Einnahmen auch Leistungen gemäß der Verordnung zum Anspruch auf Schutzimpfung gegen das Coronavius SARS-CoV-2 (Coronavirus-Impfverordnung, CoronaImpfV) verbucht. Im Jahr 2023 wurden Covid-19-Impfungen nur noch in vergleichsweise geringem Umfang durchgeführt und seit dem 8. April 2023 gemäß dem Einheitlichen Bewertungsmaßstab (EBM) vergütet. 
Quelle: Zi-Praxis-Panel 2024.</t>
  </si>
  <si>
    <t>Hinweis: Gewichtete Mittelwerte basierend auf der Längsschnittauswahl (Tabelle 19).'VR' steht für 'Versorgungsraum', 'einschl.' für 'einschließlich'. Weitere Informationen zu den Versorgungsräumen befinden sich in Tabelle 22. Die folgenden Aufwandsarten werden als sonstige Aufwendungen ausgewiesen: Versicherungen, Beiträge und Gebühren, Leasung und Miete von Geräten, Fremdkapitalzinsen, Wartung und Instandhaltung, Nutzung externer Infrastruktur, Kraftfahrzeughaltung, Fortbildungen und sonstige betriebliche Aufwendungen. Rundungsbedingt kann es vorkommen, dass sich die Einzelwerte nicht zur ausgewiesenen Summe aufaddieren. Wenn der relative Standardfehler einer Kennzahl 15% übersteigt, erfolgt eine Graumarkierung der betreffenden Werte. 
Quelle: Zi-Praxis-Panel 2024.</t>
  </si>
  <si>
    <t>Hinweis: Gewichtete Mittelwerte basierend auf der Längsschnittauswahl (Tabelle 19). 'VR' steht für 'Versorgungsraum', 'BG' für 'Berufsgenossenschaften'. Weitere Informationen zu den Versorgungsräumen befinden sich in Tabelle 22. Rundungsbedingt kann es vorkommen, dass sich die Einzelwerte nicht zur ausgewiesenen Summe aufaddieren. Wenn der relative Standardfehler einer Kennzahl 15% übersteigt, erfolgt eine Graumarkierung der betreffenden Werte. 
*In den GKV-Einnahmen für die Jahre 2021 und 2022 sind auch Leistungen gemäß der Verordnung zum Anspruch auf Schutzimpfung gegen das Coronavius SARS-CoV-2 (Coronavirus-Impfverordnung, CoronaImpfV) verbucht. Im Jahr 2023 wurden Covid-19-Impfungen nur noch in vergleichsweise geringem Umfang durchgeführt und seit dem 8. April 2023 gemäß dem Einheitlichen Bewertungsmaßstab (EBM) vergütet. 
Quelle: Zi-Praxis-Panel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</si>
</sst>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numFmt numFmtId="167" formatCode="?,???,???"/>
    <numFmt numFmtId="168" formatCode="??,??0.0"/>
  </numFmts>
  <fonts count="17" x14ac:knownFonts="1">
    <font>
      <sz val="11"/>
      <color rgb="FF000000"/>
      <name val="Calibri"/>
      <family val="2"/>
      <scheme val="minor"/>
    </font>
    <font>
      <sz val="10"/>
      <color rgb="FF000000"/>
      <name val="Calibri"/>
    </font>
    <font>
      <b/>
      <sz val="10"/>
      <color rgb="FF000000"/>
      <name val="Calibri"/>
    </font>
    <font>
      <u/>
      <sz val="10"/>
      <color theme="10"/>
      <name val="Calibri"/>
    </font>
    <font>
      <sz val="11"/>
      <color rgb="FF000000"/>
      <name val="Calibri"/>
    </font>
    <font>
      <u/>
      <sz val="11"/>
      <color theme="10"/>
      <name val="Calibri"/>
    </font>
    <font>
      <b/>
      <sz val="10"/>
      <color rgb="FFFFFFFF"/>
      <name val="Calibri"/>
    </font>
    <font>
      <sz val="10"/>
      <color rgb="FFFFFFFF"/>
      <name val="Calibri"/>
    </font>
    <font>
      <sz val="10"/>
      <color rgb="FFBEBEBE"/>
      <name val="Calibri"/>
    </font>
    <font>
      <sz val="11"/>
      <color rgb="FFFFFFFF"/>
      <name val="Calibri"/>
    </font>
    <font>
      <b/>
      <sz val="10"/>
      <color rgb="FFBEBEBE"/>
      <name val="Calibri"/>
    </font>
    <font>
      <i/>
      <sz val="10"/>
      <color rgb="FF000000"/>
      <name val="Calibri"/>
    </font>
    <font>
      <b/>
      <i/>
      <sz val="10"/>
      <color rgb="FF000000"/>
      <name val="Calibri"/>
    </font>
    <font>
      <i/>
      <sz val="10"/>
      <color rgb="FFBEBEBE"/>
      <name val="Calibri"/>
    </font>
    <font>
      <u/>
      <sz val="11"/>
      <color theme="10"/>
      <name val="Calibri"/>
      <family val="2"/>
    </font>
    <font>
      <u/>
      <sz val="11"/>
      <color theme="10"/>
      <name val="Calibri"/>
      <family val="2"/>
      <scheme val="minor"/>
    </font>
    <font>
      <u/>
      <sz val="10"/>
      <color theme="10"/>
      <name val="Calibri"/>
      <family val="2"/>
      <scheme val="minor"/>
    </font>
  </fonts>
  <fills count="6">
    <fill>
      <patternFill patternType="none"/>
    </fill>
    <fill>
      <patternFill patternType="gray125"/>
    </fill>
    <fill>
      <patternFill patternType="solid">
        <fgColor rgb="FFBFBFBF"/>
      </patternFill>
    </fill>
    <fill>
      <patternFill patternType="solid">
        <fgColor rgb="FF3C9BFA"/>
      </patternFill>
    </fill>
    <fill>
      <patternFill patternType="solid">
        <fgColor rgb="FF96CDFD"/>
      </patternFill>
    </fill>
    <fill>
      <patternFill patternType="solid">
        <fgColor rgb="FF3C9BFA"/>
      </patternFill>
    </fill>
  </fills>
  <borders count="13">
    <border>
      <left/>
      <right/>
      <top/>
      <bottom/>
      <diagonal/>
    </border>
    <border>
      <left/>
      <right/>
      <top/>
      <bottom style="thin">
        <color rgb="FF3C9BFA"/>
      </bottom>
      <diagonal/>
    </border>
    <border>
      <left/>
      <right/>
      <top/>
      <bottom style="medium">
        <color rgb="FF3C9BFA"/>
      </bottom>
      <diagonal/>
    </border>
    <border>
      <left style="thin">
        <color rgb="FF3C9BFA"/>
      </left>
      <right/>
      <top/>
      <bottom/>
      <diagonal/>
    </border>
    <border>
      <left style="thin">
        <color rgb="FF3C9BFA"/>
      </left>
      <right/>
      <top/>
      <bottom style="thin">
        <color rgb="FF3C9BFA"/>
      </bottom>
      <diagonal/>
    </border>
    <border>
      <left style="thin">
        <color rgb="FF3C9BFA"/>
      </left>
      <right/>
      <top/>
      <bottom style="medium">
        <color rgb="FF3C9BFA"/>
      </bottom>
      <diagonal/>
    </border>
    <border>
      <left/>
      <right style="medium">
        <color rgb="FFFFFFFF"/>
      </right>
      <top/>
      <bottom/>
      <diagonal/>
    </border>
    <border>
      <left/>
      <right/>
      <top style="thin">
        <color rgb="FF3C9BFA"/>
      </top>
      <bottom/>
      <diagonal/>
    </border>
    <border>
      <left/>
      <right style="thin">
        <color rgb="FF3C9BFA"/>
      </right>
      <top/>
      <bottom/>
      <diagonal/>
    </border>
    <border>
      <left/>
      <right style="thin">
        <color rgb="FF3C9BFA"/>
      </right>
      <top/>
      <bottom style="medium">
        <color rgb="FF3C9BFA"/>
      </bottom>
      <diagonal/>
    </border>
    <border>
      <left/>
      <right/>
      <top style="thin">
        <color rgb="FF3C9BFA"/>
      </top>
      <bottom style="medium">
        <color rgb="FF3C9BFA"/>
      </bottom>
      <diagonal/>
    </border>
    <border>
      <left/>
      <right style="thin">
        <color rgb="FFFFFFFF"/>
      </right>
      <top/>
      <bottom/>
      <diagonal/>
    </border>
    <border>
      <left/>
      <right/>
      <top style="medium">
        <color rgb="FF3C9BFA"/>
      </top>
      <bottom/>
      <diagonal/>
    </border>
  </borders>
  <cellStyleXfs count="2">
    <xf numFmtId="0" fontId="0" fillId="0" borderId="0"/>
    <xf numFmtId="0" fontId="15" fillId="0" borderId="0" applyNumberFormat="0" applyFill="0" applyBorder="0" applyAlignment="0" applyProtection="0"/>
  </cellStyleXfs>
  <cellXfs count="21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center" vertical="center"/>
    </xf>
    <xf numFmtId="164" fontId="2" fillId="0" borderId="0" xfId="0" applyNumberFormat="1" applyFont="1" applyAlignment="1">
      <alignment horizontal="center" vertical="center"/>
    </xf>
    <xf numFmtId="0" fontId="1" fillId="0" borderId="1" xfId="0" applyFont="1" applyBorder="1" applyAlignment="1">
      <alignment horizontal="left" vertical="center"/>
    </xf>
    <xf numFmtId="164" fontId="1" fillId="0" borderId="1" xfId="0" applyNumberFormat="1" applyFont="1" applyBorder="1" applyAlignment="1">
      <alignment horizontal="center" vertical="center"/>
    </xf>
    <xf numFmtId="0" fontId="4" fillId="0" borderId="1" xfId="0" applyFont="1" applyBorder="1"/>
    <xf numFmtId="0" fontId="1" fillId="0" borderId="2" xfId="0" applyFont="1" applyBorder="1" applyAlignment="1">
      <alignment horizontal="left" vertical="center"/>
    </xf>
    <xf numFmtId="164" fontId="1" fillId="0" borderId="2" xfId="0" applyNumberFormat="1" applyFont="1" applyBorder="1" applyAlignment="1">
      <alignment horizontal="center" vertical="center"/>
    </xf>
    <xf numFmtId="0" fontId="4" fillId="0" borderId="2" xfId="0" applyFont="1" applyBorder="1"/>
    <xf numFmtId="0" fontId="1" fillId="0" borderId="0" xfId="0" applyFont="1" applyAlignment="1">
      <alignment vertical="top" wrapText="1"/>
    </xf>
    <xf numFmtId="0" fontId="5" fillId="0" borderId="0" xfId="0" applyFont="1"/>
    <xf numFmtId="0" fontId="6" fillId="3" borderId="0" xfId="0" applyFont="1" applyFill="1" applyAlignment="1">
      <alignment horizontal="left" vertical="center"/>
    </xf>
    <xf numFmtId="0" fontId="6" fillId="3" borderId="0" xfId="0" applyFont="1" applyFill="1" applyAlignment="1">
      <alignment horizontal="center" vertical="center" wrapText="1"/>
    </xf>
    <xf numFmtId="165" fontId="2" fillId="0" borderId="0" xfId="0" applyNumberFormat="1" applyFont="1" applyAlignment="1">
      <alignment horizontal="center" vertical="center"/>
    </xf>
    <xf numFmtId="165" fontId="1" fillId="0" borderId="0" xfId="0" applyNumberFormat="1" applyFont="1" applyAlignment="1">
      <alignment horizontal="center" vertical="center"/>
    </xf>
    <xf numFmtId="165" fontId="4" fillId="0" borderId="0" xfId="0" applyNumberFormat="1" applyFont="1"/>
    <xf numFmtId="1" fontId="1" fillId="0" borderId="0" xfId="0" applyNumberFormat="1"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3"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center" vertical="center"/>
    </xf>
    <xf numFmtId="3" fontId="1" fillId="0" borderId="0" xfId="0" applyNumberFormat="1" applyFont="1" applyAlignment="1">
      <alignment horizontal="center" vertical="center"/>
    </xf>
    <xf numFmtId="0" fontId="2" fillId="0" borderId="2" xfId="0" applyFont="1" applyBorder="1" applyAlignment="1">
      <alignment horizontal="left" vertical="center"/>
    </xf>
    <xf numFmtId="1" fontId="2" fillId="0" borderId="2" xfId="0" applyNumberFormat="1" applyFont="1" applyBorder="1" applyAlignment="1">
      <alignment horizontal="center" vertical="center"/>
    </xf>
    <xf numFmtId="0" fontId="6" fillId="3" borderId="0" xfId="0" applyFont="1" applyFill="1" applyAlignment="1">
      <alignment horizontal="left"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164" fontId="4" fillId="0" borderId="0" xfId="0" applyNumberFormat="1" applyFont="1"/>
    <xf numFmtId="9" fontId="1" fillId="0" borderId="0" xfId="0" applyNumberFormat="1" applyFont="1" applyAlignment="1">
      <alignment horizontal="center" vertical="center"/>
    </xf>
    <xf numFmtId="9" fontId="4" fillId="0" borderId="0" xfId="0" applyNumberFormat="1" applyFont="1"/>
    <xf numFmtId="166" fontId="1" fillId="0" borderId="0" xfId="0" applyNumberFormat="1" applyFont="1" applyAlignment="1">
      <alignment horizontal="center" vertical="center"/>
    </xf>
    <xf numFmtId="166" fontId="4" fillId="0" borderId="0" xfId="0" applyNumberFormat="1" applyFont="1"/>
    <xf numFmtId="165" fontId="2"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xf>
    <xf numFmtId="166" fontId="2"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165" fontId="1" fillId="0" borderId="2" xfId="0" applyNumberFormat="1" applyFont="1" applyBorder="1" applyAlignment="1">
      <alignment horizontal="center" vertical="center"/>
    </xf>
    <xf numFmtId="9" fontId="1" fillId="0" borderId="2" xfId="0" applyNumberFormat="1" applyFont="1" applyBorder="1" applyAlignment="1">
      <alignment horizontal="center" vertical="center"/>
    </xf>
    <xf numFmtId="166" fontId="1" fillId="0" borderId="2"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2" xfId="0" applyFont="1" applyBorder="1" applyAlignment="1">
      <alignment horizontal="left" vertical="center" wrapText="1"/>
    </xf>
    <xf numFmtId="166" fontId="2" fillId="0" borderId="0" xfId="0" applyNumberFormat="1" applyFont="1" applyAlignment="1">
      <alignment horizontal="center" vertical="center"/>
    </xf>
    <xf numFmtId="0" fontId="2" fillId="0" borderId="7" xfId="0" applyFont="1" applyBorder="1" applyAlignment="1">
      <alignment horizontal="left" vertical="center" wrapText="1"/>
    </xf>
    <xf numFmtId="164" fontId="2" fillId="0" borderId="7" xfId="0" applyNumberFormat="1" applyFont="1" applyBorder="1" applyAlignment="1">
      <alignment horizontal="center" vertical="center"/>
    </xf>
    <xf numFmtId="166" fontId="2" fillId="0" borderId="7" xfId="0" applyNumberFormat="1" applyFont="1" applyBorder="1" applyAlignment="1">
      <alignment horizontal="center" vertical="center"/>
    </xf>
    <xf numFmtId="164" fontId="8" fillId="0" borderId="0" xfId="0" applyNumberFormat="1" applyFont="1" applyAlignment="1">
      <alignment horizontal="center" vertical="center"/>
    </xf>
    <xf numFmtId="0" fontId="6" fillId="3" borderId="0" xfId="0" applyFont="1" applyFill="1" applyAlignment="1">
      <alignment horizontal="center" vertical="center"/>
    </xf>
    <xf numFmtId="165" fontId="2" fillId="0" borderId="7" xfId="0" applyNumberFormat="1" applyFont="1" applyBorder="1" applyAlignment="1">
      <alignment horizontal="center" vertical="center"/>
    </xf>
    <xf numFmtId="165" fontId="8" fillId="0" borderId="0" xfId="0" applyNumberFormat="1" applyFont="1" applyAlignment="1">
      <alignment horizontal="center" vertical="center"/>
    </xf>
    <xf numFmtId="166" fontId="1" fillId="0" borderId="0" xfId="0" applyNumberFormat="1" applyFont="1" applyAlignment="1">
      <alignment horizontal="center" vertical="center" wrapText="1"/>
    </xf>
    <xf numFmtId="166" fontId="1" fillId="0" borderId="2" xfId="0" applyNumberFormat="1" applyFont="1" applyBorder="1" applyAlignment="1">
      <alignment horizontal="center" vertical="center" wrapText="1"/>
    </xf>
    <xf numFmtId="166" fontId="2" fillId="0" borderId="0" xfId="0" applyNumberFormat="1" applyFont="1" applyAlignment="1">
      <alignment horizontal="center" vertical="center" wrapText="1"/>
    </xf>
    <xf numFmtId="166" fontId="2" fillId="0" borderId="7" xfId="0" applyNumberFormat="1" applyFont="1" applyBorder="1" applyAlignment="1">
      <alignment horizontal="center" vertical="center" wrapText="1"/>
    </xf>
    <xf numFmtId="166" fontId="8"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7" fillId="4" borderId="6" xfId="0" applyFont="1" applyFill="1" applyBorder="1" applyAlignment="1">
      <alignment horizontal="center" vertical="center" wrapText="1"/>
    </xf>
    <xf numFmtId="0" fontId="7" fillId="3" borderId="0" xfId="0" applyFont="1" applyFill="1" applyAlignment="1">
      <alignment horizontal="center" vertical="center" wrapText="1"/>
    </xf>
    <xf numFmtId="166" fontId="2" fillId="0" borderId="2" xfId="0" applyNumberFormat="1" applyFont="1" applyBorder="1" applyAlignment="1">
      <alignment horizontal="center" vertical="center"/>
    </xf>
    <xf numFmtId="0" fontId="7" fillId="3" borderId="6"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6" fillId="4" borderId="0" xfId="0" applyFont="1" applyFill="1" applyAlignment="1">
      <alignment horizontal="center" vertical="center"/>
    </xf>
    <xf numFmtId="166" fontId="6" fillId="4" borderId="0" xfId="0" applyNumberFormat="1" applyFont="1" applyFill="1" applyAlignment="1">
      <alignment horizontal="center" vertical="center" wrapText="1"/>
    </xf>
    <xf numFmtId="166" fontId="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center" vertical="center" wrapText="1"/>
    </xf>
    <xf numFmtId="164" fontId="8" fillId="0" borderId="1" xfId="0" applyNumberFormat="1" applyFont="1" applyBorder="1" applyAlignment="1">
      <alignment horizontal="center" vertical="center" wrapText="1"/>
    </xf>
    <xf numFmtId="0" fontId="9" fillId="0" borderId="0" xfId="0" applyFont="1"/>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0" xfId="0" applyFont="1" applyBorder="1" applyAlignment="1">
      <alignment horizontal="left" vertical="center" wrapText="1"/>
    </xf>
    <xf numFmtId="3" fontId="1" fillId="0" borderId="10" xfId="0" applyNumberFormat="1" applyFont="1" applyBorder="1" applyAlignment="1">
      <alignment horizontal="center" vertical="center"/>
    </xf>
    <xf numFmtId="0" fontId="4" fillId="0" borderId="10" xfId="0" applyFont="1" applyBorder="1"/>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64" fontId="8" fillId="0" borderId="0" xfId="0" applyNumberFormat="1" applyFont="1" applyAlignment="1">
      <alignment horizontal="center" vertical="center" wrapText="1"/>
    </xf>
    <xf numFmtId="165" fontId="10" fillId="0" borderId="0" xfId="0" applyNumberFormat="1" applyFont="1" applyAlignment="1">
      <alignment horizontal="center" vertical="center"/>
    </xf>
    <xf numFmtId="164" fontId="10" fillId="0" borderId="0" xfId="0" applyNumberFormat="1" applyFont="1" applyAlignment="1">
      <alignment horizontal="center"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1" fillId="0" borderId="2"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10" fillId="0" borderId="0" xfId="0" applyNumberFormat="1" applyFont="1" applyAlignment="1">
      <alignment horizontal="center" vertical="center"/>
    </xf>
    <xf numFmtId="164" fontId="10" fillId="0" borderId="0" xfId="0" applyNumberFormat="1" applyFont="1" applyAlignment="1">
      <alignment horizontal="center" vertical="center"/>
    </xf>
    <xf numFmtId="166" fontId="2" fillId="0" borderId="1" xfId="0" applyNumberFormat="1" applyFont="1" applyBorder="1" applyAlignment="1">
      <alignment horizontal="center" vertical="center"/>
    </xf>
    <xf numFmtId="0" fontId="7" fillId="4" borderId="6" xfId="0" applyFont="1" applyFill="1" applyBorder="1" applyAlignment="1">
      <alignment horizontal="center" vertical="center"/>
    </xf>
    <xf numFmtId="166" fontId="8"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8" fillId="0" borderId="2" xfId="0" applyNumberFormat="1" applyFont="1" applyBorder="1" applyAlignment="1">
      <alignment horizontal="center" vertical="center"/>
    </xf>
    <xf numFmtId="0" fontId="11" fillId="0" borderId="1" xfId="0" applyFont="1" applyBorder="1" applyAlignment="1">
      <alignment horizontal="left" vertical="center"/>
    </xf>
    <xf numFmtId="165" fontId="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1" fillId="0" borderId="2" xfId="0" applyFont="1" applyBorder="1" applyAlignment="1">
      <alignment horizontal="left" vertical="center"/>
    </xf>
    <xf numFmtId="165" fontId="11" fillId="0" borderId="2" xfId="0" applyNumberFormat="1" applyFont="1" applyBorder="1" applyAlignment="1">
      <alignment horizontal="center" vertical="center"/>
    </xf>
    <xf numFmtId="165" fontId="13"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4" borderId="0" xfId="0" applyNumberFormat="1" applyFont="1" applyFill="1" applyAlignment="1">
      <alignment horizontal="center" vertical="center"/>
    </xf>
    <xf numFmtId="165" fontId="9" fillId="0" borderId="0" xfId="0" applyNumberFormat="1" applyFont="1"/>
    <xf numFmtId="165" fontId="7" fillId="4" borderId="6" xfId="0" applyNumberFormat="1" applyFont="1" applyFill="1" applyBorder="1" applyAlignment="1">
      <alignment horizontal="center" vertical="center"/>
    </xf>
    <xf numFmtId="167" fontId="1" fillId="0" borderId="0" xfId="0" applyNumberFormat="1" applyFont="1" applyAlignment="1">
      <alignment horizontal="center" vertical="center"/>
    </xf>
    <xf numFmtId="167" fontId="1" fillId="0" borderId="1" xfId="0" applyNumberFormat="1" applyFont="1" applyBorder="1" applyAlignment="1">
      <alignment horizontal="center" vertical="center"/>
    </xf>
    <xf numFmtId="167" fontId="1" fillId="0" borderId="2" xfId="0" applyNumberFormat="1" applyFont="1" applyBorder="1" applyAlignment="1">
      <alignment horizontal="center" vertical="center"/>
    </xf>
    <xf numFmtId="167" fontId="8" fillId="0" borderId="0" xfId="0" applyNumberFormat="1" applyFont="1" applyAlignment="1">
      <alignment horizontal="center" vertical="center"/>
    </xf>
    <xf numFmtId="167" fontId="2" fillId="0" borderId="1" xfId="0" applyNumberFormat="1" applyFont="1" applyBorder="1" applyAlignment="1">
      <alignment horizontal="center" vertical="center"/>
    </xf>
    <xf numFmtId="168" fontId="1" fillId="0" borderId="0" xfId="0" applyNumberFormat="1" applyFont="1" applyAlignment="1">
      <alignment horizontal="center" vertical="center"/>
    </xf>
    <xf numFmtId="168" fontId="2" fillId="0" borderId="0" xfId="0" applyNumberFormat="1" applyFont="1" applyAlignment="1">
      <alignment horizontal="center" vertical="center"/>
    </xf>
    <xf numFmtId="168" fontId="1" fillId="0" borderId="2" xfId="0" applyNumberFormat="1" applyFont="1" applyBorder="1" applyAlignment="1">
      <alignment horizontal="center" vertical="center"/>
    </xf>
    <xf numFmtId="0" fontId="2" fillId="0" borderId="7" xfId="0" applyFont="1" applyBorder="1" applyAlignment="1">
      <alignment horizontal="left" vertical="center"/>
    </xf>
    <xf numFmtId="166" fontId="4" fillId="0" borderId="7" xfId="0" applyNumberFormat="1" applyFont="1" applyBorder="1"/>
    <xf numFmtId="168" fontId="4" fillId="0" borderId="7" xfId="0" applyNumberFormat="1" applyFont="1" applyBorder="1"/>
    <xf numFmtId="164" fontId="4" fillId="0" borderId="7" xfId="0" applyNumberFormat="1" applyFont="1" applyBorder="1"/>
    <xf numFmtId="168" fontId="8" fillId="0" borderId="0" xfId="0" applyNumberFormat="1" applyFont="1" applyAlignment="1">
      <alignment horizontal="center" vertical="center"/>
    </xf>
    <xf numFmtId="167" fontId="2" fillId="0" borderId="0" xfId="0" applyNumberFormat="1" applyFont="1" applyAlignment="1">
      <alignment horizontal="center" vertical="center"/>
    </xf>
    <xf numFmtId="167" fontId="10" fillId="0" borderId="0" xfId="0" applyNumberFormat="1" applyFont="1" applyAlignment="1">
      <alignment horizontal="center" vertical="center"/>
    </xf>
    <xf numFmtId="167" fontId="8" fillId="0" borderId="1" xfId="0" applyNumberFormat="1" applyFont="1" applyBorder="1" applyAlignment="1">
      <alignment horizontal="center" vertical="center"/>
    </xf>
    <xf numFmtId="167" fontId="8" fillId="0" borderId="2" xfId="0" applyNumberFormat="1" applyFont="1" applyBorder="1" applyAlignment="1">
      <alignment horizontal="center" vertical="center"/>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xf>
    <xf numFmtId="9" fontId="8" fillId="0" borderId="0" xfId="0" applyNumberFormat="1" applyFont="1" applyAlignment="1">
      <alignment horizontal="center" vertical="center"/>
    </xf>
    <xf numFmtId="9" fontId="8" fillId="0" borderId="2" xfId="0" applyNumberFormat="1" applyFont="1" applyBorder="1" applyAlignment="1">
      <alignment horizontal="center" vertical="center"/>
    </xf>
    <xf numFmtId="0" fontId="6" fillId="4" borderId="0" xfId="0" applyFont="1" applyFill="1" applyAlignment="1">
      <alignment horizontal="center" vertical="center" wrapText="1"/>
    </xf>
    <xf numFmtId="9" fontId="2" fillId="0" borderId="0" xfId="0" applyNumberFormat="1" applyFont="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7" fillId="4" borderId="11" xfId="0" applyFont="1" applyFill="1" applyBorder="1" applyAlignment="1">
      <alignment horizontal="center" vertical="center" wrapText="1"/>
    </xf>
    <xf numFmtId="164" fontId="6" fillId="4" borderId="0" xfId="0" applyNumberFormat="1" applyFont="1" applyFill="1" applyAlignment="1">
      <alignment horizontal="center" vertical="center"/>
    </xf>
    <xf numFmtId="164" fontId="7" fillId="4" borderId="0" xfId="0" applyNumberFormat="1" applyFont="1" applyFill="1" applyAlignment="1">
      <alignment horizontal="center" vertical="center"/>
    </xf>
    <xf numFmtId="164" fontId="7" fillId="4" borderId="1"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0" fontId="7" fillId="4" borderId="0" xfId="0" applyFont="1" applyFill="1" applyAlignment="1">
      <alignment horizontal="left" vertical="center"/>
    </xf>
    <xf numFmtId="166" fontId="7" fillId="4" borderId="0" xfId="0" applyNumberFormat="1" applyFont="1" applyFill="1" applyAlignment="1">
      <alignment horizontal="center" vertical="center"/>
    </xf>
    <xf numFmtId="0" fontId="7" fillId="4" borderId="0" xfId="0" applyFont="1" applyFill="1" applyAlignment="1">
      <alignment horizontal="left" vertical="center" wrapText="1"/>
    </xf>
    <xf numFmtId="166" fontId="7" fillId="4" borderId="0" xfId="0" applyNumberFormat="1" applyFont="1" applyFill="1" applyAlignment="1">
      <alignment horizontal="center" vertical="center" wrapText="1"/>
    </xf>
    <xf numFmtId="165" fontId="7" fillId="4" borderId="0" xfId="0" applyNumberFormat="1" applyFont="1" applyFill="1" applyAlignment="1">
      <alignment horizontal="center" vertical="center" wrapText="1"/>
    </xf>
    <xf numFmtId="164" fontId="7" fillId="4" borderId="0" xfId="0" applyNumberFormat="1" applyFont="1" applyFill="1" applyAlignment="1">
      <alignment horizontal="center" vertical="center" wrapText="1"/>
    </xf>
    <xf numFmtId="0" fontId="6" fillId="5" borderId="0" xfId="0" applyFont="1" applyFill="1" applyAlignment="1">
      <alignment horizontal="center" vertical="center" wrapText="1"/>
    </xf>
    <xf numFmtId="9" fontId="2" fillId="0" borderId="7" xfId="0" applyNumberFormat="1" applyFont="1" applyBorder="1" applyAlignment="1">
      <alignment horizontal="center" vertical="center"/>
    </xf>
    <xf numFmtId="0" fontId="14" fillId="0" borderId="0" xfId="0" applyFont="1"/>
    <xf numFmtId="0" fontId="7" fillId="5" borderId="0" xfId="0" applyFont="1" applyFill="1" applyAlignment="1">
      <alignment horizontal="left" vertical="center"/>
    </xf>
    <xf numFmtId="0" fontId="1" fillId="0" borderId="12" xfId="0" applyFont="1" applyBorder="1"/>
    <xf numFmtId="0" fontId="1" fillId="0" borderId="0" xfId="0" applyFont="1" applyAlignment="1">
      <alignment vertical="top" wrapText="1"/>
    </xf>
    <xf numFmtId="0" fontId="0" fillId="0" borderId="0" xfId="0"/>
    <xf numFmtId="0" fontId="6" fillId="3" borderId="0" xfId="0" applyFont="1" applyFill="1" applyAlignment="1">
      <alignment horizontal="center" vertical="center" wrapText="1"/>
    </xf>
    <xf numFmtId="0" fontId="6" fillId="3" borderId="0" xfId="0" applyFont="1" applyFill="1" applyAlignment="1">
      <alignment horizontal="left" vertical="center"/>
    </xf>
    <xf numFmtId="0" fontId="6" fillId="3" borderId="6" xfId="0" applyFont="1" applyFill="1" applyBorder="1" applyAlignment="1">
      <alignment horizontal="center" vertical="center" wrapText="1"/>
    </xf>
    <xf numFmtId="0" fontId="2" fillId="0" borderId="0" xfId="0" applyFont="1" applyAlignment="1">
      <alignment horizontal="left" vertical="center" wrapText="1"/>
    </xf>
    <xf numFmtId="0" fontId="6" fillId="3" borderId="1" xfId="0" applyFont="1" applyFill="1" applyBorder="1" applyAlignment="1">
      <alignment horizontal="center" vertical="center" wrapText="1"/>
    </xf>
    <xf numFmtId="0" fontId="4" fillId="0" borderId="2" xfId="0" applyFont="1" applyBorder="1"/>
    <xf numFmtId="0" fontId="7" fillId="4" borderId="0" xfId="0" applyFont="1" applyFill="1" applyAlignment="1">
      <alignment horizontal="center" vertical="center" wrapText="1"/>
    </xf>
    <xf numFmtId="0" fontId="6" fillId="3" borderId="0" xfId="0" applyFont="1" applyFill="1" applyAlignment="1">
      <alignment horizontal="left" vertical="center" wrapText="1"/>
    </xf>
    <xf numFmtId="0" fontId="7" fillId="4" borderId="0" xfId="0" applyFont="1" applyFill="1" applyAlignment="1">
      <alignment horizontal="center" vertical="center"/>
    </xf>
    <xf numFmtId="0" fontId="1" fillId="0" borderId="0" xfId="0" applyFont="1" applyAlignment="1">
      <alignment horizontal="left" vertical="top" wrapText="1"/>
    </xf>
    <xf numFmtId="166"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6" fillId="3" borderId="0" xfId="0" applyFont="1" applyFill="1" applyAlignment="1">
      <alignment horizontal="center" vertical="center"/>
    </xf>
    <xf numFmtId="165" fontId="1" fillId="0" borderId="0" xfId="0" applyNumberFormat="1" applyFont="1" applyAlignment="1">
      <alignment horizontal="left" vertical="top" wrapText="1"/>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6" fillId="5" borderId="0" xfId="0" applyFont="1" applyFill="1" applyAlignment="1">
      <alignment horizontal="left" vertical="center" wrapText="1"/>
    </xf>
    <xf numFmtId="166" fontId="6" fillId="3" borderId="0" xfId="0" applyNumberFormat="1" applyFont="1" applyFill="1" applyAlignment="1">
      <alignment horizontal="center" vertical="center" wrapText="1"/>
    </xf>
    <xf numFmtId="0" fontId="1" fillId="0" borderId="0" xfId="0" applyFont="1" applyAlignment="1">
      <alignment horizontal="center" vertical="center"/>
    </xf>
    <xf numFmtId="166"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4" fillId="0" borderId="1" xfId="0" applyFont="1" applyBorder="1"/>
    <xf numFmtId="166" fontId="4" fillId="0" borderId="0" xfId="0" applyNumberFormat="1" applyFont="1"/>
    <xf numFmtId="0" fontId="6" fillId="4" borderId="0" xfId="0" applyFont="1" applyFill="1" applyAlignment="1">
      <alignment horizontal="center" vertical="center"/>
    </xf>
    <xf numFmtId="167" fontId="1" fillId="0" borderId="0" xfId="0" applyNumberFormat="1" applyFont="1" applyAlignment="1">
      <alignment horizontal="center" vertical="center"/>
    </xf>
    <xf numFmtId="168" fontId="1" fillId="0" borderId="0" xfId="0" applyNumberFormat="1" applyFont="1" applyAlignment="1">
      <alignment horizontal="center" vertical="center"/>
    </xf>
    <xf numFmtId="3" fontId="4" fillId="0" borderId="0" xfId="0" applyNumberFormat="1" applyFont="1"/>
    <xf numFmtId="167" fontId="4" fillId="0" borderId="0" xfId="0" applyNumberFormat="1" applyFont="1"/>
    <xf numFmtId="164" fontId="4" fillId="0" borderId="0" xfId="0" applyNumberFormat="1" applyFont="1"/>
    <xf numFmtId="0" fontId="1" fillId="0" borderId="0" xfId="0" applyFont="1" applyAlignment="1">
      <alignment horizontal="left" vertical="center" wrapText="1"/>
    </xf>
    <xf numFmtId="0" fontId="1" fillId="0" borderId="0" xfId="0" applyFont="1" applyAlignment="1">
      <alignment horizontal="left" vertical="center"/>
    </xf>
    <xf numFmtId="9" fontId="1" fillId="0" borderId="0" xfId="0" applyNumberFormat="1" applyFont="1" applyAlignment="1">
      <alignment horizontal="center" vertical="center"/>
    </xf>
    <xf numFmtId="0" fontId="7" fillId="3" borderId="0" xfId="0" applyFont="1" applyFill="1" applyAlignment="1">
      <alignment horizontal="center" vertical="center" wrapText="1"/>
    </xf>
    <xf numFmtId="0" fontId="6" fillId="4" borderId="0" xfId="0" applyFont="1" applyFill="1" applyAlignment="1">
      <alignment horizontal="center" vertical="center" wrapText="1"/>
    </xf>
    <xf numFmtId="0" fontId="6" fillId="4"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4" borderId="0" xfId="0" applyFont="1" applyFill="1" applyAlignment="1">
      <alignment horizontal="left" vertical="center" textRotation="90"/>
    </xf>
    <xf numFmtId="0" fontId="2" fillId="0" borderId="0" xfId="0" applyFont="1" applyAlignment="1">
      <alignment horizontal="left" vertical="center"/>
    </xf>
    <xf numFmtId="0" fontId="7" fillId="4" borderId="0" xfId="0" applyFont="1" applyFill="1" applyAlignment="1">
      <alignment horizontal="left" vertical="center"/>
    </xf>
    <xf numFmtId="0" fontId="1" fillId="0" borderId="2" xfId="0" applyFont="1" applyBorder="1" applyAlignment="1">
      <alignment horizontal="left" vertical="center"/>
    </xf>
    <xf numFmtId="0" fontId="7" fillId="4" borderId="0" xfId="0" applyFont="1" applyFill="1" applyAlignment="1">
      <alignment horizontal="left" vertical="center" textRotation="90" wrapText="1"/>
    </xf>
    <xf numFmtId="0" fontId="7" fillId="4" borderId="0" xfId="0" applyFont="1" applyFill="1" applyAlignment="1">
      <alignment horizontal="left" vertical="center" wrapText="1"/>
    </xf>
    <xf numFmtId="0" fontId="16" fillId="2" borderId="0" xfId="1" applyFont="1" applyFill="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931600" cy="63144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0"/>
  <sheetViews>
    <sheetView showGridLines="0" tabSelected="1" workbookViewId="0"/>
  </sheetViews>
  <sheetFormatPr baseColWidth="10" defaultRowHeight="14.4" x14ac:dyDescent="0.3"/>
  <sheetData>
    <row r="1" ht="13.2" customHeight="1" x14ac:dyDescent="0.3"/>
    <row r="2" ht="13.2" customHeight="1" x14ac:dyDescent="0.3"/>
    <row r="3" ht="13.2" customHeight="1" x14ac:dyDescent="0.3"/>
    <row r="4" ht="13.2" customHeight="1" x14ac:dyDescent="0.3"/>
    <row r="5" ht="13.2" customHeight="1" x14ac:dyDescent="0.3"/>
    <row r="6" ht="13.2" customHeight="1" x14ac:dyDescent="0.3"/>
    <row r="7" ht="13.2" customHeight="1" x14ac:dyDescent="0.3"/>
    <row r="8" ht="13.2" customHeight="1" x14ac:dyDescent="0.3"/>
    <row r="9" ht="13.2" customHeight="1" x14ac:dyDescent="0.3"/>
    <row r="10" ht="13.2" customHeight="1" x14ac:dyDescent="0.3"/>
    <row r="11" ht="13.2" customHeight="1" x14ac:dyDescent="0.3"/>
    <row r="12" ht="13.2" customHeight="1" x14ac:dyDescent="0.3"/>
    <row r="13" ht="13.2" customHeight="1" x14ac:dyDescent="0.3"/>
    <row r="14" ht="13.2" customHeight="1" x14ac:dyDescent="0.3"/>
    <row r="15" ht="13.2" customHeight="1" x14ac:dyDescent="0.3"/>
    <row r="16"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90"/>
  <sheetViews>
    <sheetView showGridLines="0" workbookViewId="0"/>
  </sheetViews>
  <sheetFormatPr baseColWidth="10" defaultRowHeight="14.4" x14ac:dyDescent="0.3"/>
  <cols>
    <col min="1" max="1" width="40.6640625" customWidth="1"/>
    <col min="2" max="3" width="17.6640625" customWidth="1"/>
    <col min="4" max="5" width="23.6640625" customWidth="1"/>
    <col min="7" max="7" width="23.6640625" customWidth="1"/>
  </cols>
  <sheetData>
    <row r="1" spans="1:19" ht="13.2" customHeight="1" x14ac:dyDescent="0.3">
      <c r="A1" s="2" t="s">
        <v>516</v>
      </c>
      <c r="J1" s="14" t="str">
        <f>HYPERLINK("#'Verzeichnis'!A1", "Zurück zum Verzeichnis")</f>
        <v>Zurück zum Verzeichnis</v>
      </c>
      <c r="O1" s="1"/>
    </row>
    <row r="2" spans="1:19" ht="13.2" customHeight="1" x14ac:dyDescent="0.3">
      <c r="A2" s="170" t="s">
        <v>7</v>
      </c>
      <c r="B2" s="170"/>
      <c r="C2" s="170"/>
      <c r="D2" s="170"/>
      <c r="E2" s="170"/>
    </row>
    <row r="3" spans="1:19" ht="78" customHeight="1" x14ac:dyDescent="0.3">
      <c r="A3" s="33" t="s">
        <v>517</v>
      </c>
      <c r="B3" s="16" t="s">
        <v>133</v>
      </c>
      <c r="C3" s="16" t="s">
        <v>518</v>
      </c>
      <c r="D3" s="16" t="s">
        <v>519</v>
      </c>
      <c r="E3" s="16" t="s">
        <v>520</v>
      </c>
      <c r="G3" s="16" t="s">
        <v>521</v>
      </c>
    </row>
    <row r="4" spans="1:19" ht="13.2" customHeight="1" x14ac:dyDescent="0.3">
      <c r="A4" s="28" t="s">
        <v>122</v>
      </c>
      <c r="B4" s="57">
        <v>2670</v>
      </c>
      <c r="C4" s="57">
        <v>3271</v>
      </c>
      <c r="D4" s="57">
        <v>814</v>
      </c>
      <c r="E4" s="6">
        <v>0.19399387021524001</v>
      </c>
      <c r="F4" s="22"/>
      <c r="G4" s="6">
        <v>3.9454894074277699E-2</v>
      </c>
      <c r="H4" s="22"/>
      <c r="I4" s="22"/>
      <c r="J4" s="22"/>
      <c r="K4" s="22"/>
      <c r="L4" s="22"/>
      <c r="M4" s="22"/>
      <c r="N4" s="22"/>
      <c r="O4" s="22"/>
      <c r="P4" s="22"/>
      <c r="Q4" s="22"/>
      <c r="R4" s="22"/>
      <c r="S4" s="22"/>
    </row>
    <row r="5" spans="1:19" ht="25.95" customHeight="1" x14ac:dyDescent="0.3">
      <c r="A5" s="58" t="s">
        <v>408</v>
      </c>
      <c r="B5" s="60">
        <v>1869</v>
      </c>
      <c r="C5" s="60">
        <v>2446</v>
      </c>
      <c r="D5" s="60">
        <v>700</v>
      </c>
      <c r="E5" s="59">
        <v>0.26056084800821799</v>
      </c>
      <c r="F5" s="22"/>
      <c r="G5" s="59">
        <v>3.89769817322249E-2</v>
      </c>
      <c r="H5" s="22"/>
      <c r="I5" s="22"/>
      <c r="J5" s="22"/>
      <c r="K5" s="22"/>
      <c r="L5" s="22"/>
      <c r="M5" s="22"/>
      <c r="N5" s="22"/>
      <c r="O5" s="22"/>
      <c r="P5" s="22"/>
      <c r="Q5" s="22"/>
      <c r="R5" s="22"/>
      <c r="S5" s="22"/>
    </row>
    <row r="6" spans="1:19" ht="13.2" customHeight="1" x14ac:dyDescent="0.3">
      <c r="A6" s="58" t="s">
        <v>143</v>
      </c>
      <c r="B6" s="60"/>
      <c r="C6" s="60"/>
      <c r="D6" s="60"/>
      <c r="E6" s="59"/>
      <c r="F6" s="22"/>
      <c r="G6" s="59"/>
      <c r="H6" s="22"/>
      <c r="I6" s="22"/>
      <c r="J6" s="22"/>
      <c r="K6" s="22"/>
      <c r="L6" s="22"/>
      <c r="M6" s="22"/>
      <c r="N6" s="22"/>
      <c r="O6" s="22"/>
      <c r="P6" s="22"/>
      <c r="Q6" s="22"/>
      <c r="R6" s="22"/>
      <c r="S6" s="22"/>
    </row>
    <row r="7" spans="1:19" ht="13.2" customHeight="1" x14ac:dyDescent="0.3">
      <c r="A7" s="4" t="s">
        <v>144</v>
      </c>
      <c r="B7" s="39">
        <v>905</v>
      </c>
      <c r="C7" s="39">
        <v>1118</v>
      </c>
      <c r="D7" s="39">
        <v>291</v>
      </c>
      <c r="E7" s="5">
        <v>0.20416354653869401</v>
      </c>
      <c r="F7" s="22"/>
      <c r="G7" s="5">
        <v>6.5665703025797106E-2</v>
      </c>
      <c r="H7" s="22"/>
      <c r="I7" s="22"/>
      <c r="J7" s="22"/>
      <c r="K7" s="22"/>
      <c r="L7" s="22"/>
      <c r="M7" s="22"/>
      <c r="N7" s="22"/>
      <c r="O7" s="22"/>
      <c r="P7" s="22"/>
      <c r="Q7" s="22"/>
      <c r="R7" s="22"/>
      <c r="S7" s="22"/>
    </row>
    <row r="8" spans="1:19" ht="13.2" customHeight="1" x14ac:dyDescent="0.3">
      <c r="A8" s="4" t="s">
        <v>145</v>
      </c>
      <c r="B8" s="39">
        <v>1304</v>
      </c>
      <c r="C8" s="39">
        <v>1601</v>
      </c>
      <c r="D8" s="39">
        <v>429</v>
      </c>
      <c r="E8" s="5">
        <v>0.19502706196509001</v>
      </c>
      <c r="F8" s="22"/>
      <c r="G8" s="5">
        <v>5.6282190674370201E-2</v>
      </c>
      <c r="H8" s="22"/>
      <c r="I8" s="22"/>
      <c r="J8" s="22"/>
      <c r="K8" s="22"/>
      <c r="L8" s="22"/>
      <c r="M8" s="22"/>
      <c r="N8" s="22"/>
      <c r="O8" s="22"/>
      <c r="P8" s="22"/>
      <c r="Q8" s="22"/>
      <c r="R8" s="22"/>
      <c r="S8" s="22"/>
    </row>
    <row r="9" spans="1:19" ht="13.2" customHeight="1" x14ac:dyDescent="0.3">
      <c r="A9" s="4" t="s">
        <v>146</v>
      </c>
      <c r="B9" s="39">
        <v>461</v>
      </c>
      <c r="C9" s="39">
        <v>552</v>
      </c>
      <c r="D9" s="39">
        <v>94</v>
      </c>
      <c r="E9" s="5">
        <v>0.17046316138089301</v>
      </c>
      <c r="F9" s="22"/>
      <c r="G9" s="5">
        <v>0.102854584356167</v>
      </c>
      <c r="H9" s="22"/>
      <c r="I9" s="22"/>
      <c r="J9" s="22"/>
      <c r="K9" s="22"/>
      <c r="L9" s="22"/>
      <c r="M9" s="22"/>
      <c r="N9" s="22"/>
      <c r="O9" s="22"/>
      <c r="P9" s="22"/>
      <c r="Q9" s="22"/>
      <c r="R9" s="22"/>
      <c r="S9" s="22"/>
    </row>
    <row r="10" spans="1:19" ht="13.2" customHeight="1" x14ac:dyDescent="0.3">
      <c r="A10" s="58" t="s">
        <v>229</v>
      </c>
      <c r="B10" s="60"/>
      <c r="C10" s="60"/>
      <c r="D10" s="60"/>
      <c r="E10" s="59"/>
      <c r="F10" s="22"/>
      <c r="G10" s="59"/>
      <c r="H10" s="22"/>
      <c r="I10" s="22"/>
      <c r="J10" s="22"/>
      <c r="K10" s="22"/>
      <c r="L10" s="22"/>
      <c r="M10" s="22"/>
      <c r="N10" s="22"/>
      <c r="O10" s="22"/>
      <c r="P10" s="22"/>
      <c r="Q10" s="22"/>
      <c r="R10" s="22"/>
      <c r="S10" s="22"/>
    </row>
    <row r="11" spans="1:19" ht="13.2" customHeight="1" x14ac:dyDescent="0.3">
      <c r="A11" s="4" t="s">
        <v>123</v>
      </c>
      <c r="B11" s="39">
        <v>976</v>
      </c>
      <c r="C11" s="39">
        <v>1329</v>
      </c>
      <c r="D11" s="39">
        <v>388</v>
      </c>
      <c r="E11" s="5">
        <v>0.27100665149972702</v>
      </c>
      <c r="F11" s="22"/>
      <c r="G11" s="5">
        <v>5.2525415906969401E-2</v>
      </c>
      <c r="H11" s="22"/>
      <c r="I11" s="22"/>
      <c r="J11" s="22"/>
      <c r="K11" s="22"/>
      <c r="L11" s="22"/>
      <c r="M11" s="22"/>
      <c r="N11" s="22"/>
      <c r="O11" s="22"/>
      <c r="P11" s="22"/>
      <c r="Q11" s="22"/>
      <c r="R11" s="22"/>
      <c r="S11" s="22"/>
    </row>
    <row r="12" spans="1:19" ht="13.2" customHeight="1" x14ac:dyDescent="0.3">
      <c r="A12" s="4" t="s">
        <v>124</v>
      </c>
      <c r="B12" s="39">
        <v>885</v>
      </c>
      <c r="C12" s="39">
        <v>1106</v>
      </c>
      <c r="D12" s="39">
        <v>305</v>
      </c>
      <c r="E12" s="5">
        <v>0.24590570606630599</v>
      </c>
      <c r="F12" s="22"/>
      <c r="G12" s="5">
        <v>5.8898250068434299E-2</v>
      </c>
      <c r="H12" s="22"/>
      <c r="I12" s="22"/>
      <c r="J12" s="22"/>
      <c r="K12" s="22"/>
      <c r="L12" s="22"/>
      <c r="M12" s="22"/>
      <c r="N12" s="22"/>
      <c r="O12" s="22"/>
      <c r="P12" s="22"/>
      <c r="Q12" s="22"/>
      <c r="R12" s="22"/>
      <c r="S12" s="22"/>
    </row>
    <row r="13" spans="1:19" ht="25.95" customHeight="1" x14ac:dyDescent="0.3">
      <c r="A13" s="4" t="s">
        <v>125</v>
      </c>
      <c r="B13" s="39">
        <v>801</v>
      </c>
      <c r="C13" s="39">
        <v>825</v>
      </c>
      <c r="D13" s="39">
        <v>114</v>
      </c>
      <c r="E13" s="5">
        <v>6.6371999220627906E-2</v>
      </c>
      <c r="F13" s="22"/>
      <c r="G13" s="5">
        <v>0.132601821838602</v>
      </c>
      <c r="H13" s="22"/>
      <c r="I13" s="22"/>
      <c r="J13" s="22"/>
      <c r="K13" s="22"/>
      <c r="L13" s="22"/>
      <c r="M13" s="22"/>
      <c r="N13" s="22"/>
      <c r="O13" s="22"/>
      <c r="P13" s="22"/>
      <c r="Q13" s="22"/>
      <c r="R13" s="22"/>
      <c r="S13" s="22"/>
    </row>
    <row r="14" spans="1:19" ht="13.2" customHeight="1" x14ac:dyDescent="0.3">
      <c r="A14" s="58" t="s">
        <v>155</v>
      </c>
      <c r="B14" s="60"/>
      <c r="C14" s="60"/>
      <c r="D14" s="60"/>
      <c r="E14" s="59"/>
      <c r="F14" s="22"/>
      <c r="G14" s="59"/>
      <c r="H14" s="22"/>
      <c r="I14" s="22"/>
      <c r="J14" s="22"/>
      <c r="K14" s="22"/>
      <c r="L14" s="22"/>
      <c r="M14" s="22"/>
      <c r="N14" s="22"/>
      <c r="O14" s="22"/>
      <c r="P14" s="22"/>
      <c r="Q14" s="22"/>
      <c r="R14" s="22"/>
      <c r="S14" s="22"/>
    </row>
    <row r="15" spans="1:19" ht="13.2" customHeight="1" x14ac:dyDescent="0.3">
      <c r="A15" s="4" t="s">
        <v>156</v>
      </c>
      <c r="B15" s="39">
        <v>2205</v>
      </c>
      <c r="C15" s="39">
        <v>2225</v>
      </c>
      <c r="D15" s="39">
        <v>547</v>
      </c>
      <c r="E15" s="5">
        <v>0.15993670557036399</v>
      </c>
      <c r="F15" s="22"/>
      <c r="G15" s="5">
        <v>4.8817567616052902E-2</v>
      </c>
      <c r="H15" s="22"/>
      <c r="I15" s="22"/>
      <c r="J15" s="22"/>
      <c r="K15" s="22"/>
      <c r="L15" s="22"/>
      <c r="M15" s="22"/>
      <c r="N15" s="22"/>
      <c r="O15" s="22"/>
      <c r="P15" s="22"/>
      <c r="Q15" s="22"/>
      <c r="R15" s="22"/>
      <c r="S15" s="22"/>
    </row>
    <row r="16" spans="1:19" ht="13.2" customHeight="1" x14ac:dyDescent="0.3">
      <c r="A16" s="56" t="s">
        <v>157</v>
      </c>
      <c r="B16" s="50">
        <v>465</v>
      </c>
      <c r="C16" s="50">
        <v>1046</v>
      </c>
      <c r="D16" s="50">
        <v>267</v>
      </c>
      <c r="E16" s="11">
        <v>0.36030280877374099</v>
      </c>
      <c r="F16" s="22"/>
      <c r="G16" s="11">
        <v>6.18577911279252E-2</v>
      </c>
      <c r="H16" s="22"/>
      <c r="I16" s="22"/>
      <c r="J16" s="22"/>
      <c r="K16" s="22"/>
      <c r="L16" s="22"/>
      <c r="M16" s="22"/>
      <c r="N16" s="22"/>
      <c r="O16" s="22"/>
      <c r="P16" s="22"/>
      <c r="Q16" s="22"/>
      <c r="R16" s="22"/>
      <c r="S16" s="22"/>
    </row>
    <row r="17" spans="1:19" ht="169.2" customHeight="1" x14ac:dyDescent="0.3">
      <c r="A17" s="176" t="s">
        <v>580</v>
      </c>
      <c r="B17" s="177"/>
      <c r="C17" s="177"/>
      <c r="D17" s="177"/>
      <c r="E17" s="178"/>
      <c r="F17" s="22"/>
      <c r="G17" s="5"/>
      <c r="H17" s="22"/>
      <c r="I17" s="22"/>
      <c r="J17" s="22"/>
      <c r="K17" s="22"/>
      <c r="L17" s="22"/>
      <c r="M17" s="22"/>
      <c r="N17" s="22"/>
      <c r="O17" s="22"/>
      <c r="P17" s="22"/>
      <c r="Q17" s="22"/>
      <c r="R17" s="22"/>
      <c r="S17" s="22"/>
    </row>
    <row r="18" spans="1:19" ht="13.2" customHeight="1" x14ac:dyDescent="0.3">
      <c r="B18" s="22"/>
      <c r="C18" s="22"/>
      <c r="D18" s="22"/>
      <c r="E18" s="22"/>
      <c r="F18" s="22"/>
      <c r="G18" s="22"/>
      <c r="H18" s="22"/>
      <c r="I18" s="22"/>
      <c r="J18" s="22"/>
      <c r="K18" s="22"/>
      <c r="L18" s="22"/>
      <c r="M18" s="22"/>
      <c r="N18" s="22"/>
      <c r="O18" s="22"/>
      <c r="P18" s="22"/>
      <c r="Q18" s="22"/>
      <c r="R18" s="22"/>
      <c r="S18" s="22"/>
    </row>
    <row r="19" spans="1:19" ht="13.2" customHeight="1" x14ac:dyDescent="0.3">
      <c r="B19" s="22"/>
      <c r="C19" s="22"/>
      <c r="D19" s="22"/>
      <c r="E19" s="22"/>
      <c r="F19" s="22"/>
      <c r="G19" s="22"/>
      <c r="H19" s="22"/>
      <c r="I19" s="22"/>
      <c r="J19" s="22"/>
      <c r="K19" s="22"/>
      <c r="L19" s="22"/>
      <c r="M19" s="22"/>
      <c r="N19" s="22"/>
      <c r="O19" s="22"/>
      <c r="P19" s="22"/>
      <c r="Q19" s="22"/>
      <c r="R19" s="22"/>
      <c r="S19" s="22"/>
    </row>
    <row r="20" spans="1:19" ht="13.2" customHeight="1" x14ac:dyDescent="0.3">
      <c r="B20" s="22"/>
      <c r="C20" s="22"/>
      <c r="D20" s="22"/>
      <c r="E20" s="22"/>
      <c r="F20" s="22"/>
      <c r="G20" s="22"/>
      <c r="H20" s="22"/>
      <c r="I20" s="22"/>
      <c r="J20" s="22"/>
      <c r="K20" s="22"/>
      <c r="L20" s="22"/>
      <c r="M20" s="22"/>
      <c r="N20" s="22"/>
      <c r="O20" s="22"/>
      <c r="P20" s="22"/>
      <c r="Q20" s="22"/>
      <c r="R20" s="22"/>
      <c r="S20" s="22"/>
    </row>
    <row r="21" spans="1:19" ht="13.2" customHeight="1" x14ac:dyDescent="0.3"/>
    <row r="22" spans="1:19" ht="13.2" customHeight="1" x14ac:dyDescent="0.3"/>
    <row r="23" spans="1:19" ht="13.2" customHeight="1" x14ac:dyDescent="0.3"/>
    <row r="24" spans="1:19" ht="13.2" customHeight="1" x14ac:dyDescent="0.3"/>
    <row r="25" spans="1:19" ht="13.2" customHeight="1" x14ac:dyDescent="0.3"/>
    <row r="26" spans="1:19" ht="13.2" customHeight="1" x14ac:dyDescent="0.3"/>
    <row r="27" spans="1:19" ht="13.2" customHeight="1" x14ac:dyDescent="0.3"/>
    <row r="28" spans="1:19" ht="13.2" customHeight="1" x14ac:dyDescent="0.3"/>
    <row r="29" spans="1:19" ht="13.2" customHeight="1" x14ac:dyDescent="0.3"/>
    <row r="30" spans="1:19" ht="13.2" customHeight="1" x14ac:dyDescent="0.3"/>
    <row r="31" spans="1:19" ht="13.2" customHeight="1" x14ac:dyDescent="0.3"/>
    <row r="32" spans="1:1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
    <mergeCell ref="A2:E2"/>
    <mergeCell ref="A17:E17"/>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90"/>
  <sheetViews>
    <sheetView showGridLines="0" workbookViewId="0"/>
  </sheetViews>
  <sheetFormatPr baseColWidth="10" defaultRowHeight="14.4" x14ac:dyDescent="0.3"/>
  <cols>
    <col min="1" max="1" width="40.6640625" customWidth="1"/>
    <col min="3" max="6" width="15.6640625" customWidth="1"/>
    <col min="8" max="11" width="15.6640625" customWidth="1"/>
  </cols>
  <sheetData>
    <row r="1" spans="1:19" ht="13.2" customHeight="1" x14ac:dyDescent="0.3">
      <c r="A1" s="2" t="s">
        <v>522</v>
      </c>
      <c r="J1" s="14" t="str">
        <f>HYPERLINK("#'Verzeichnis'!A1", "Zurück zum Verzeichnis")</f>
        <v>Zurück zum Verzeichnis</v>
      </c>
      <c r="O1" s="1"/>
    </row>
    <row r="2" spans="1:19" ht="13.2" customHeight="1" x14ac:dyDescent="0.3">
      <c r="A2" s="170" t="s">
        <v>8</v>
      </c>
      <c r="B2" s="170"/>
      <c r="C2" s="170"/>
      <c r="D2" s="170"/>
      <c r="E2" s="170"/>
      <c r="F2" s="170"/>
    </row>
    <row r="3" spans="1:19" ht="13.2" customHeight="1" x14ac:dyDescent="0.3">
      <c r="A3" s="174" t="s">
        <v>517</v>
      </c>
      <c r="B3" s="179" t="s">
        <v>133</v>
      </c>
      <c r="C3" s="179" t="s">
        <v>523</v>
      </c>
      <c r="D3" s="179"/>
      <c r="E3" s="179"/>
      <c r="F3" s="179"/>
      <c r="H3" s="167" t="s">
        <v>528</v>
      </c>
      <c r="I3" s="167"/>
      <c r="J3" s="167"/>
      <c r="K3" s="167"/>
    </row>
    <row r="4" spans="1:19" ht="40.200000000000003" customHeight="1" x14ac:dyDescent="0.3">
      <c r="A4" s="179"/>
      <c r="B4" s="179"/>
      <c r="C4" s="34" t="s">
        <v>524</v>
      </c>
      <c r="D4" s="34" t="s">
        <v>525</v>
      </c>
      <c r="E4" s="34" t="s">
        <v>526</v>
      </c>
      <c r="F4" s="34" t="s">
        <v>527</v>
      </c>
      <c r="H4" s="34" t="s">
        <v>524</v>
      </c>
      <c r="I4" s="34" t="s">
        <v>525</v>
      </c>
      <c r="J4" s="34" t="s">
        <v>526</v>
      </c>
      <c r="K4" s="34" t="s">
        <v>527</v>
      </c>
    </row>
    <row r="5" spans="1:19" ht="13.2" customHeight="1" x14ac:dyDescent="0.3">
      <c r="A5" s="28" t="s">
        <v>122</v>
      </c>
      <c r="B5" s="57">
        <v>2586</v>
      </c>
      <c r="C5" s="6">
        <v>0.74997825054308198</v>
      </c>
      <c r="D5" s="6">
        <v>0.61076574984879595</v>
      </c>
      <c r="E5" s="6">
        <v>0.20855053962794201</v>
      </c>
      <c r="F5" s="6">
        <v>0.60362540209652005</v>
      </c>
      <c r="G5" s="22"/>
      <c r="H5" s="6">
        <v>1.13562327939821E-2</v>
      </c>
      <c r="I5" s="6">
        <v>1.5701383204599399E-2</v>
      </c>
      <c r="J5" s="6">
        <v>3.8315602667580398E-2</v>
      </c>
      <c r="K5" s="6">
        <v>1.59381855924304E-2</v>
      </c>
      <c r="L5" s="22"/>
      <c r="M5" s="22"/>
      <c r="N5" s="22"/>
      <c r="O5" s="22"/>
      <c r="P5" s="22"/>
      <c r="Q5" s="22"/>
      <c r="R5" s="22"/>
      <c r="S5" s="22"/>
    </row>
    <row r="6" spans="1:19" ht="25.95" customHeight="1" x14ac:dyDescent="0.3">
      <c r="A6" s="58" t="s">
        <v>408</v>
      </c>
      <c r="B6" s="60">
        <v>1806</v>
      </c>
      <c r="C6" s="59">
        <v>0.97548517586243</v>
      </c>
      <c r="D6" s="59">
        <v>0.92226164512589004</v>
      </c>
      <c r="E6" s="59">
        <v>0.31738417493252402</v>
      </c>
      <c r="F6" s="59">
        <v>0.75572755390999902</v>
      </c>
      <c r="G6" s="22"/>
      <c r="H6" s="59">
        <v>3.7313453883751598E-3</v>
      </c>
      <c r="I6" s="59">
        <v>6.8336384221211102E-3</v>
      </c>
      <c r="J6" s="59">
        <v>3.4518899279556099E-2</v>
      </c>
      <c r="K6" s="59">
        <v>1.3381845428014899E-2</v>
      </c>
      <c r="L6" s="22"/>
      <c r="M6" s="22"/>
      <c r="N6" s="22"/>
      <c r="O6" s="22"/>
      <c r="P6" s="22"/>
      <c r="Q6" s="22"/>
      <c r="R6" s="22"/>
      <c r="S6" s="22"/>
    </row>
    <row r="7" spans="1:19" ht="13.2" customHeight="1" x14ac:dyDescent="0.3">
      <c r="A7" s="58" t="s">
        <v>143</v>
      </c>
      <c r="B7" s="60"/>
      <c r="C7" s="59"/>
      <c r="D7" s="59"/>
      <c r="E7" s="59"/>
      <c r="F7" s="59"/>
      <c r="G7" s="22"/>
      <c r="H7" s="59"/>
      <c r="I7" s="59"/>
      <c r="J7" s="59"/>
      <c r="K7" s="59"/>
      <c r="L7" s="22"/>
      <c r="M7" s="22"/>
      <c r="N7" s="22"/>
      <c r="O7" s="22"/>
      <c r="P7" s="22"/>
      <c r="Q7" s="22"/>
      <c r="R7" s="22"/>
      <c r="S7" s="22"/>
    </row>
    <row r="8" spans="1:19" ht="13.2" customHeight="1" x14ac:dyDescent="0.3">
      <c r="A8" s="4" t="s">
        <v>144</v>
      </c>
      <c r="B8" s="39">
        <v>870</v>
      </c>
      <c r="C8" s="5">
        <v>0.69190275490270403</v>
      </c>
      <c r="D8" s="5">
        <v>0.53422178795348096</v>
      </c>
      <c r="E8" s="5">
        <v>0.193986744769193</v>
      </c>
      <c r="F8" s="5">
        <v>0.54511572552051701</v>
      </c>
      <c r="G8" s="22"/>
      <c r="H8" s="5">
        <v>2.2636615254493699E-2</v>
      </c>
      <c r="I8" s="5">
        <v>3.1675165903331498E-2</v>
      </c>
      <c r="J8" s="5">
        <v>6.9147291922849297E-2</v>
      </c>
      <c r="K8" s="5">
        <v>3.09881905679543E-2</v>
      </c>
      <c r="L8" s="22"/>
      <c r="M8" s="22"/>
      <c r="N8" s="22"/>
      <c r="O8" s="22"/>
      <c r="P8" s="22"/>
      <c r="Q8" s="22"/>
      <c r="R8" s="22"/>
      <c r="S8" s="22"/>
    </row>
    <row r="9" spans="1:19" ht="13.2" customHeight="1" x14ac:dyDescent="0.3">
      <c r="A9" s="4" t="s">
        <v>145</v>
      </c>
      <c r="B9" s="39">
        <v>1265</v>
      </c>
      <c r="C9" s="5">
        <v>0.77374219395258204</v>
      </c>
      <c r="D9" s="5">
        <v>0.64909159067482602</v>
      </c>
      <c r="E9" s="5">
        <v>0.23220556666591799</v>
      </c>
      <c r="F9" s="5">
        <v>0.63350998885621201</v>
      </c>
      <c r="G9" s="22"/>
      <c r="H9" s="5">
        <v>1.5210031326625999E-2</v>
      </c>
      <c r="I9" s="5">
        <v>2.0680944050147702E-2</v>
      </c>
      <c r="J9" s="5">
        <v>5.1146112448319597E-2</v>
      </c>
      <c r="K9" s="5">
        <v>2.1393448730313701E-2</v>
      </c>
      <c r="L9" s="22"/>
      <c r="M9" s="22"/>
      <c r="N9" s="22"/>
      <c r="O9" s="22"/>
      <c r="P9" s="22"/>
      <c r="Q9" s="22"/>
      <c r="R9" s="22"/>
      <c r="S9" s="22"/>
    </row>
    <row r="10" spans="1:19" ht="13.2" customHeight="1" x14ac:dyDescent="0.3">
      <c r="A10" s="4" t="s">
        <v>146</v>
      </c>
      <c r="B10" s="39">
        <v>451</v>
      </c>
      <c r="C10" s="5">
        <v>0.79996341928220505</v>
      </c>
      <c r="D10" s="5">
        <v>0.65712910314060802</v>
      </c>
      <c r="E10" s="5">
        <v>0.171779857302614</v>
      </c>
      <c r="F10" s="5">
        <v>0.63742526641074404</v>
      </c>
      <c r="G10" s="22"/>
      <c r="H10" s="5">
        <v>2.35729204330942E-2</v>
      </c>
      <c r="I10" s="5">
        <v>3.40513005496976E-2</v>
      </c>
      <c r="J10" s="5">
        <v>0.103509573365762</v>
      </c>
      <c r="K10" s="5">
        <v>3.5553132739539299E-2</v>
      </c>
      <c r="L10" s="22"/>
      <c r="M10" s="22"/>
      <c r="N10" s="22"/>
      <c r="O10" s="22"/>
      <c r="P10" s="22"/>
      <c r="Q10" s="22"/>
      <c r="R10" s="22"/>
      <c r="S10" s="22"/>
    </row>
    <row r="11" spans="1:19" ht="13.2" customHeight="1" x14ac:dyDescent="0.3">
      <c r="A11" s="58" t="s">
        <v>229</v>
      </c>
      <c r="B11" s="60"/>
      <c r="C11" s="59"/>
      <c r="D11" s="59"/>
      <c r="E11" s="59"/>
      <c r="F11" s="59"/>
      <c r="G11" s="22"/>
      <c r="H11" s="59"/>
      <c r="I11" s="59"/>
      <c r="J11" s="59"/>
      <c r="K11" s="59"/>
      <c r="L11" s="22"/>
      <c r="M11" s="22"/>
      <c r="N11" s="22"/>
      <c r="O11" s="22"/>
      <c r="P11" s="22"/>
      <c r="Q11" s="22"/>
      <c r="R11" s="22"/>
      <c r="S11" s="22"/>
    </row>
    <row r="12" spans="1:19" ht="13.2" customHeight="1" x14ac:dyDescent="0.3">
      <c r="A12" s="4" t="s">
        <v>123</v>
      </c>
      <c r="B12" s="39">
        <v>948</v>
      </c>
      <c r="C12" s="5">
        <v>0.97573521491478998</v>
      </c>
      <c r="D12" s="5">
        <v>0.94177402067609395</v>
      </c>
      <c r="E12" s="5">
        <v>0.33845561070865499</v>
      </c>
      <c r="F12" s="5">
        <v>0.73722479513148398</v>
      </c>
      <c r="G12" s="22"/>
      <c r="H12" s="5">
        <v>5.1244498278506497E-3</v>
      </c>
      <c r="I12" s="5">
        <v>8.0799757693897807E-3</v>
      </c>
      <c r="J12" s="5">
        <v>4.5431141262638301E-2</v>
      </c>
      <c r="K12" s="5">
        <v>1.9400692646242799E-2</v>
      </c>
      <c r="L12" s="22"/>
      <c r="M12" s="22"/>
      <c r="N12" s="22"/>
      <c r="O12" s="22"/>
      <c r="P12" s="22"/>
      <c r="Q12" s="22"/>
      <c r="R12" s="22"/>
      <c r="S12" s="22"/>
    </row>
    <row r="13" spans="1:19" ht="13.2" customHeight="1" x14ac:dyDescent="0.3">
      <c r="A13" s="4" t="s">
        <v>124</v>
      </c>
      <c r="B13" s="39">
        <v>850</v>
      </c>
      <c r="C13" s="5">
        <v>0.97494297078012704</v>
      </c>
      <c r="D13" s="5">
        <v>0.90239508574224803</v>
      </c>
      <c r="E13" s="5">
        <v>0.29264001537793999</v>
      </c>
      <c r="F13" s="5">
        <v>0.77647568295667002</v>
      </c>
      <c r="G13" s="22"/>
      <c r="H13" s="5">
        <v>5.5020095311676303E-3</v>
      </c>
      <c r="I13" s="5">
        <v>1.12871328368885E-2</v>
      </c>
      <c r="J13" s="5">
        <v>5.3358000093597403E-2</v>
      </c>
      <c r="K13" s="5">
        <v>1.84138505274038E-2</v>
      </c>
      <c r="L13" s="22"/>
      <c r="M13" s="22"/>
      <c r="N13" s="22"/>
      <c r="O13" s="22"/>
      <c r="P13" s="22"/>
      <c r="Q13" s="22"/>
      <c r="R13" s="22"/>
      <c r="S13" s="22"/>
    </row>
    <row r="14" spans="1:19" ht="25.95" customHeight="1" x14ac:dyDescent="0.3">
      <c r="A14" s="4" t="s">
        <v>125</v>
      </c>
      <c r="B14" s="39">
        <v>780</v>
      </c>
      <c r="C14" s="5">
        <v>0.31785457082246799</v>
      </c>
      <c r="D14" s="61">
        <v>1.38672187088406E-2</v>
      </c>
      <c r="E14" s="5">
        <v>0</v>
      </c>
      <c r="F14" s="5">
        <v>0.31216232865881499</v>
      </c>
      <c r="G14" s="22"/>
      <c r="H14" s="5">
        <v>5.2487456454539103E-2</v>
      </c>
      <c r="I14" s="61">
        <v>0.30213726012861603</v>
      </c>
      <c r="J14" s="5" t="s">
        <v>158</v>
      </c>
      <c r="K14" s="5">
        <v>5.3184368147104803E-2</v>
      </c>
      <c r="L14" s="22"/>
      <c r="M14" s="22"/>
      <c r="N14" s="22"/>
      <c r="O14" s="22"/>
      <c r="P14" s="22"/>
      <c r="Q14" s="22"/>
      <c r="R14" s="22"/>
      <c r="S14" s="22"/>
    </row>
    <row r="15" spans="1:19" ht="13.2" customHeight="1" x14ac:dyDescent="0.3">
      <c r="A15" s="58" t="s">
        <v>155</v>
      </c>
      <c r="B15" s="60"/>
      <c r="C15" s="59"/>
      <c r="D15" s="59"/>
      <c r="E15" s="59"/>
      <c r="F15" s="59"/>
      <c r="G15" s="22"/>
      <c r="H15" s="59"/>
      <c r="I15" s="59"/>
      <c r="J15" s="59"/>
      <c r="K15" s="59"/>
      <c r="L15" s="22"/>
      <c r="M15" s="22"/>
      <c r="N15" s="22"/>
      <c r="O15" s="22"/>
      <c r="P15" s="22"/>
      <c r="Q15" s="22"/>
      <c r="R15" s="22"/>
      <c r="S15" s="22"/>
    </row>
    <row r="16" spans="1:19" ht="13.2" customHeight="1" x14ac:dyDescent="0.3">
      <c r="A16" s="4" t="s">
        <v>156</v>
      </c>
      <c r="B16" s="39">
        <v>2143</v>
      </c>
      <c r="C16" s="5">
        <v>0.70875382468136305</v>
      </c>
      <c r="D16" s="5">
        <v>0.546862414058645</v>
      </c>
      <c r="E16" s="5">
        <v>0.15248859546850199</v>
      </c>
      <c r="F16" s="5">
        <v>0.56860263611150497</v>
      </c>
      <c r="G16" s="22"/>
      <c r="H16" s="5">
        <v>1.38507303514117E-2</v>
      </c>
      <c r="I16" s="5">
        <v>1.96682750234678E-2</v>
      </c>
      <c r="J16" s="5">
        <v>5.0938289826568402E-2</v>
      </c>
      <c r="K16" s="5">
        <v>1.8820214799827199E-2</v>
      </c>
      <c r="L16" s="22"/>
      <c r="M16" s="22"/>
      <c r="N16" s="22"/>
      <c r="O16" s="22"/>
      <c r="P16" s="22"/>
      <c r="Q16" s="22"/>
      <c r="R16" s="22"/>
      <c r="S16" s="22"/>
    </row>
    <row r="17" spans="1:19" ht="13.2" customHeight="1" x14ac:dyDescent="0.3">
      <c r="A17" s="56" t="s">
        <v>157</v>
      </c>
      <c r="B17" s="50">
        <v>443</v>
      </c>
      <c r="C17" s="11">
        <v>0.95331937689827995</v>
      </c>
      <c r="D17" s="11">
        <v>0.92597150483033996</v>
      </c>
      <c r="E17" s="11">
        <v>0.48507831734111401</v>
      </c>
      <c r="F17" s="11">
        <v>0.77637659352259303</v>
      </c>
      <c r="G17" s="22"/>
      <c r="H17" s="11">
        <v>1.05253846801154E-2</v>
      </c>
      <c r="I17" s="11">
        <v>1.3448985174479899E-2</v>
      </c>
      <c r="J17" s="11">
        <v>4.9006481641572799E-2</v>
      </c>
      <c r="K17" s="11">
        <v>2.5527675930154599E-2</v>
      </c>
      <c r="L17" s="22"/>
      <c r="M17" s="22"/>
      <c r="N17" s="22"/>
      <c r="O17" s="22"/>
      <c r="P17" s="22"/>
      <c r="Q17" s="22"/>
      <c r="R17" s="22"/>
      <c r="S17" s="22"/>
    </row>
    <row r="18" spans="1:19" ht="169.2" customHeight="1" x14ac:dyDescent="0.3">
      <c r="A18" s="176" t="s">
        <v>581</v>
      </c>
      <c r="B18" s="176"/>
      <c r="C18" s="176"/>
      <c r="D18" s="176"/>
      <c r="E18" s="176"/>
      <c r="F18" s="176"/>
      <c r="G18" s="22"/>
      <c r="H18" s="22"/>
      <c r="I18" s="22"/>
      <c r="J18" s="22"/>
      <c r="K18" s="22"/>
      <c r="L18" s="22"/>
      <c r="M18" s="22"/>
      <c r="N18" s="22"/>
      <c r="O18" s="22"/>
      <c r="P18" s="22"/>
      <c r="Q18" s="22"/>
      <c r="R18" s="22"/>
      <c r="S18" s="22"/>
    </row>
    <row r="19" spans="1:19" ht="13.2" customHeight="1" x14ac:dyDescent="0.3">
      <c r="A19" s="1"/>
      <c r="B19" s="22"/>
      <c r="C19" s="22"/>
      <c r="D19" s="22"/>
      <c r="E19" s="22"/>
      <c r="F19" s="22"/>
      <c r="G19" s="22"/>
      <c r="H19" s="22"/>
      <c r="I19" s="22"/>
      <c r="J19" s="22"/>
      <c r="K19" s="22"/>
      <c r="L19" s="22"/>
      <c r="M19" s="22"/>
      <c r="N19" s="22"/>
      <c r="O19" s="22"/>
      <c r="P19" s="22"/>
      <c r="Q19" s="22"/>
      <c r="R19" s="22"/>
      <c r="S19" s="22"/>
    </row>
    <row r="20" spans="1:19" ht="13.2" customHeight="1" x14ac:dyDescent="0.3">
      <c r="A20" s="1"/>
      <c r="B20" s="22"/>
      <c r="C20" s="22"/>
      <c r="D20" s="22"/>
      <c r="E20" s="22"/>
      <c r="F20" s="22"/>
      <c r="G20" s="22"/>
      <c r="H20" s="22"/>
      <c r="I20" s="22"/>
      <c r="J20" s="22"/>
      <c r="K20" s="22"/>
      <c r="L20" s="22"/>
      <c r="M20" s="22"/>
      <c r="N20" s="22"/>
      <c r="O20" s="22"/>
      <c r="P20" s="22"/>
      <c r="Q20" s="22"/>
      <c r="R20" s="22"/>
      <c r="S20" s="22"/>
    </row>
    <row r="21" spans="1:19" ht="13.2" customHeight="1" x14ac:dyDescent="0.3"/>
    <row r="22" spans="1:19" ht="13.2" customHeight="1" x14ac:dyDescent="0.3"/>
    <row r="23" spans="1:19" ht="13.2" customHeight="1" x14ac:dyDescent="0.3"/>
    <row r="24" spans="1:19" ht="13.2" customHeight="1" x14ac:dyDescent="0.3"/>
    <row r="25" spans="1:19" ht="13.2" customHeight="1" x14ac:dyDescent="0.3"/>
    <row r="26" spans="1:19" ht="13.2" customHeight="1" x14ac:dyDescent="0.3"/>
    <row r="27" spans="1:19" ht="13.2" customHeight="1" x14ac:dyDescent="0.3"/>
    <row r="28" spans="1:19" ht="13.2" customHeight="1" x14ac:dyDescent="0.3"/>
    <row r="29" spans="1:19" ht="13.2" customHeight="1" x14ac:dyDescent="0.3"/>
    <row r="30" spans="1:19" ht="13.2" customHeight="1" x14ac:dyDescent="0.3"/>
    <row r="31" spans="1:19" ht="13.2" customHeight="1" x14ac:dyDescent="0.3"/>
    <row r="32" spans="1:1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6">
    <mergeCell ref="A18:F18"/>
    <mergeCell ref="A2:F2"/>
    <mergeCell ref="C3:F3"/>
    <mergeCell ref="H3:K3"/>
    <mergeCell ref="A3:A4"/>
    <mergeCell ref="B3:B4"/>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90"/>
  <sheetViews>
    <sheetView showGridLines="0" workbookViewId="0"/>
  </sheetViews>
  <sheetFormatPr baseColWidth="10" defaultRowHeight="14.4" x14ac:dyDescent="0.3"/>
  <cols>
    <col min="1" max="1" width="40.6640625" customWidth="1"/>
  </cols>
  <sheetData>
    <row r="1" spans="1:19" ht="13.2" customHeight="1" x14ac:dyDescent="0.3">
      <c r="A1" s="2" t="s">
        <v>529</v>
      </c>
      <c r="J1" s="14" t="str">
        <f>HYPERLINK("#'Verzeichnis'!A1", "Zurück zum Verzeichnis")</f>
        <v>Zurück zum Verzeichnis</v>
      </c>
      <c r="O1" s="1"/>
    </row>
    <row r="2" spans="1:19" ht="13.2" customHeight="1" x14ac:dyDescent="0.3">
      <c r="A2" s="170" t="s">
        <v>9</v>
      </c>
      <c r="B2" s="170"/>
      <c r="C2" s="170"/>
      <c r="D2" s="170"/>
      <c r="E2" s="170"/>
      <c r="F2" s="170"/>
      <c r="G2" s="170"/>
      <c r="H2" s="170"/>
      <c r="I2" s="170"/>
      <c r="J2" s="170"/>
    </row>
    <row r="3" spans="1:19" ht="13.2" customHeight="1" x14ac:dyDescent="0.3">
      <c r="A3" s="174" t="s">
        <v>517</v>
      </c>
      <c r="B3" s="179" t="s">
        <v>133</v>
      </c>
      <c r="C3" s="62"/>
      <c r="D3" s="62"/>
      <c r="E3" s="179" t="s">
        <v>530</v>
      </c>
      <c r="F3" s="179"/>
      <c r="G3" s="179"/>
      <c r="H3" s="179"/>
      <c r="I3" s="179"/>
      <c r="J3" s="179"/>
      <c r="L3" s="167" t="s">
        <v>73</v>
      </c>
      <c r="M3" s="167"/>
      <c r="N3" s="167"/>
      <c r="O3" s="167"/>
      <c r="P3" s="167"/>
      <c r="Q3" s="167"/>
      <c r="R3" s="167"/>
      <c r="S3" s="167"/>
    </row>
    <row r="4" spans="1:19" ht="25.95" customHeight="1" x14ac:dyDescent="0.3">
      <c r="A4" s="179"/>
      <c r="B4" s="179"/>
      <c r="C4" s="179" t="s">
        <v>122</v>
      </c>
      <c r="D4" s="179"/>
      <c r="E4" s="173" t="s">
        <v>531</v>
      </c>
      <c r="F4" s="173"/>
      <c r="G4" s="173" t="s">
        <v>532</v>
      </c>
      <c r="H4" s="173"/>
      <c r="I4" s="173" t="s">
        <v>97</v>
      </c>
      <c r="J4" s="173"/>
      <c r="L4" s="167" t="s">
        <v>122</v>
      </c>
      <c r="M4" s="167"/>
      <c r="N4" s="173" t="s">
        <v>531</v>
      </c>
      <c r="O4" s="173"/>
      <c r="P4" s="173" t="s">
        <v>532</v>
      </c>
      <c r="Q4" s="173"/>
      <c r="R4" s="173" t="s">
        <v>97</v>
      </c>
      <c r="S4" s="173"/>
    </row>
    <row r="5" spans="1:19" ht="25.95" customHeight="1" x14ac:dyDescent="0.3">
      <c r="A5" s="174" t="s">
        <v>66</v>
      </c>
      <c r="B5" s="167" t="s">
        <v>66</v>
      </c>
      <c r="C5" s="16" t="s">
        <v>533</v>
      </c>
      <c r="D5" s="16" t="s">
        <v>534</v>
      </c>
      <c r="E5" s="16" t="s">
        <v>533</v>
      </c>
      <c r="F5" s="16" t="s">
        <v>534</v>
      </c>
      <c r="G5" s="16" t="s">
        <v>533</v>
      </c>
      <c r="H5" s="16" t="s">
        <v>534</v>
      </c>
      <c r="I5" s="16" t="s">
        <v>533</v>
      </c>
      <c r="J5" s="16" t="s">
        <v>534</v>
      </c>
      <c r="K5" s="22"/>
      <c r="L5" s="16" t="s">
        <v>533</v>
      </c>
      <c r="M5" s="16" t="s">
        <v>534</v>
      </c>
      <c r="N5" s="16" t="s">
        <v>533</v>
      </c>
      <c r="O5" s="16" t="s">
        <v>534</v>
      </c>
      <c r="P5" s="16" t="s">
        <v>533</v>
      </c>
      <c r="Q5" s="16" t="s">
        <v>534</v>
      </c>
      <c r="R5" s="16" t="s">
        <v>533</v>
      </c>
      <c r="S5" s="16" t="s">
        <v>534</v>
      </c>
    </row>
    <row r="6" spans="1:19" ht="13.2" customHeight="1" x14ac:dyDescent="0.3">
      <c r="A6" s="28" t="s">
        <v>122</v>
      </c>
      <c r="B6" s="57">
        <v>1550</v>
      </c>
      <c r="C6" s="17">
        <v>5.8709677419354902</v>
      </c>
      <c r="D6" s="17">
        <v>3.4893770134204001</v>
      </c>
      <c r="E6" s="17">
        <v>3.60903225806452</v>
      </c>
      <c r="F6" s="17">
        <v>2.4290744405761102</v>
      </c>
      <c r="G6" s="17">
        <v>0.47935483870967799</v>
      </c>
      <c r="H6" s="17">
        <v>0.35753405659968401</v>
      </c>
      <c r="I6" s="17">
        <v>1.78258064516129</v>
      </c>
      <c r="J6" s="17">
        <v>0.70276851624459902</v>
      </c>
      <c r="K6" s="21"/>
      <c r="L6" s="6">
        <v>1.6295032110610699E-2</v>
      </c>
      <c r="M6" s="6">
        <v>1.9782642602219999E-2</v>
      </c>
      <c r="N6" s="6">
        <v>1.68898673260908E-2</v>
      </c>
      <c r="O6" s="6">
        <v>1.8876402405486301E-2</v>
      </c>
      <c r="P6" s="6">
        <v>4.4466374912833999E-2</v>
      </c>
      <c r="Q6" s="6">
        <v>4.7274408005127999E-2</v>
      </c>
      <c r="R6" s="6">
        <v>2.72368638341587E-2</v>
      </c>
      <c r="S6" s="6">
        <v>3.9186647274535302E-2</v>
      </c>
    </row>
    <row r="7" spans="1:19" ht="25.95" customHeight="1" x14ac:dyDescent="0.3">
      <c r="A7" s="58" t="s">
        <v>408</v>
      </c>
      <c r="B7" s="60">
        <v>1534</v>
      </c>
      <c r="C7" s="63">
        <v>5.9113428943937496</v>
      </c>
      <c r="D7" s="63">
        <v>3.52117082216439</v>
      </c>
      <c r="E7" s="63">
        <v>3.63298565840938</v>
      </c>
      <c r="F7" s="63">
        <v>2.45142051110783</v>
      </c>
      <c r="G7" s="63">
        <v>0.48435462842242499</v>
      </c>
      <c r="H7" s="63">
        <v>0.361263225377778</v>
      </c>
      <c r="I7" s="63">
        <v>1.79400260756193</v>
      </c>
      <c r="J7" s="63">
        <v>0.70848708567878804</v>
      </c>
      <c r="K7" s="21"/>
      <c r="L7" s="59">
        <v>1.6255466371862301E-2</v>
      </c>
      <c r="M7" s="59">
        <v>1.96754725874142E-2</v>
      </c>
      <c r="N7" s="59">
        <v>1.6865252406033499E-2</v>
      </c>
      <c r="O7" s="59">
        <v>1.8757557039101799E-2</v>
      </c>
      <c r="P7" s="59">
        <v>4.4390744871944499E-2</v>
      </c>
      <c r="Q7" s="59">
        <v>4.7203295640012202E-2</v>
      </c>
      <c r="R7" s="59">
        <v>2.72760995106325E-2</v>
      </c>
      <c r="S7" s="59">
        <v>3.9213725108247097E-2</v>
      </c>
    </row>
    <row r="8" spans="1:19" ht="13.2" customHeight="1" x14ac:dyDescent="0.3">
      <c r="A8" s="58" t="s">
        <v>143</v>
      </c>
      <c r="B8" s="60"/>
      <c r="C8" s="63"/>
      <c r="D8" s="63"/>
      <c r="E8" s="63"/>
      <c r="F8" s="63"/>
      <c r="G8" s="63"/>
      <c r="H8" s="63"/>
      <c r="I8" s="63"/>
      <c r="J8" s="63"/>
      <c r="K8" s="21"/>
      <c r="L8" s="59"/>
      <c r="M8" s="59"/>
      <c r="N8" s="59"/>
      <c r="O8" s="59"/>
      <c r="P8" s="59"/>
      <c r="Q8" s="59"/>
      <c r="R8" s="59"/>
      <c r="S8" s="59"/>
    </row>
    <row r="9" spans="1:19" ht="13.2" customHeight="1" x14ac:dyDescent="0.3">
      <c r="A9" s="4" t="s">
        <v>144</v>
      </c>
      <c r="B9" s="39">
        <v>459</v>
      </c>
      <c r="C9" s="18">
        <v>5.6535947712418304</v>
      </c>
      <c r="D9" s="18">
        <v>3.5287970987768098</v>
      </c>
      <c r="E9" s="18">
        <v>3.4270152505446601</v>
      </c>
      <c r="F9" s="18">
        <v>2.4380836277387998</v>
      </c>
      <c r="G9" s="18">
        <v>0.55555555555555503</v>
      </c>
      <c r="H9" s="18">
        <v>0.39524677861391899</v>
      </c>
      <c r="I9" s="18">
        <v>1.6710239651416099</v>
      </c>
      <c r="J9" s="18">
        <v>0.69546669242409598</v>
      </c>
      <c r="K9" s="22"/>
      <c r="L9" s="5">
        <v>3.4340477184904399E-2</v>
      </c>
      <c r="M9" s="5">
        <v>4.3744635078777301E-2</v>
      </c>
      <c r="N9" s="5">
        <v>3.59017635625795E-2</v>
      </c>
      <c r="O9" s="5">
        <v>4.2096309355239697E-2</v>
      </c>
      <c r="P9" s="5">
        <v>7.62598610097934E-2</v>
      </c>
      <c r="Q9" s="5">
        <v>8.2085949966029303E-2</v>
      </c>
      <c r="R9" s="5">
        <v>5.3930729039859099E-2</v>
      </c>
      <c r="S9" s="5">
        <v>8.1357542959709095E-2</v>
      </c>
    </row>
    <row r="10" spans="1:19" ht="13.2" customHeight="1" x14ac:dyDescent="0.3">
      <c r="A10" s="4" t="s">
        <v>145</v>
      </c>
      <c r="B10" s="39">
        <v>798</v>
      </c>
      <c r="C10" s="18">
        <v>6.0814536340852099</v>
      </c>
      <c r="D10" s="18">
        <v>3.4953337216754399</v>
      </c>
      <c r="E10" s="18">
        <v>3.7631578947368398</v>
      </c>
      <c r="F10" s="18">
        <v>2.4465604506115302</v>
      </c>
      <c r="G10" s="18">
        <v>0.48245614035087703</v>
      </c>
      <c r="H10" s="18">
        <v>0.368103700810468</v>
      </c>
      <c r="I10" s="18">
        <v>1.8358395989974901</v>
      </c>
      <c r="J10" s="18">
        <v>0.68066957025344399</v>
      </c>
      <c r="K10" s="22"/>
      <c r="L10" s="5">
        <v>2.0294224390602002E-2</v>
      </c>
      <c r="M10" s="5">
        <v>2.3509046307616601E-2</v>
      </c>
      <c r="N10" s="5">
        <v>2.07239951154073E-2</v>
      </c>
      <c r="O10" s="5">
        <v>2.2326775205740799E-2</v>
      </c>
      <c r="P10" s="5">
        <v>6.1022161140882998E-2</v>
      </c>
      <c r="Q10" s="5">
        <v>6.4673719508697894E-2</v>
      </c>
      <c r="R10" s="5">
        <v>3.62677258075393E-2</v>
      </c>
      <c r="S10" s="5">
        <v>4.95915814695558E-2</v>
      </c>
    </row>
    <row r="11" spans="1:19" ht="13.2" customHeight="1" x14ac:dyDescent="0.3">
      <c r="A11" s="4" t="s">
        <v>146</v>
      </c>
      <c r="B11" s="39">
        <v>293</v>
      </c>
      <c r="C11" s="18">
        <v>5.6382252559727002</v>
      </c>
      <c r="D11" s="18">
        <v>3.41139997462817</v>
      </c>
      <c r="E11" s="18">
        <v>3.4744027303754299</v>
      </c>
      <c r="F11" s="18">
        <v>2.3673370586104499</v>
      </c>
      <c r="G11" s="18">
        <v>0.35153583617747403</v>
      </c>
      <c r="H11" s="18">
        <v>0.26966813344358398</v>
      </c>
      <c r="I11" s="18">
        <v>1.8122866894198</v>
      </c>
      <c r="J11" s="18">
        <v>0.77439478257413996</v>
      </c>
      <c r="K11" s="22"/>
      <c r="L11" s="5">
        <v>3.9713975713497197E-2</v>
      </c>
      <c r="M11" s="5">
        <v>4.6298120163261E-2</v>
      </c>
      <c r="N11" s="5">
        <v>4.2106162231177198E-2</v>
      </c>
      <c r="O11" s="5">
        <v>4.4142305264280403E-2</v>
      </c>
      <c r="P11" s="5">
        <v>0.120998266237511</v>
      </c>
      <c r="Q11" s="5">
        <v>0.12751489397763499</v>
      </c>
      <c r="R11" s="5">
        <v>6.32647115676397E-2</v>
      </c>
      <c r="S11" s="5">
        <v>9.0613433748791106E-2</v>
      </c>
    </row>
    <row r="12" spans="1:19" ht="13.2" customHeight="1" x14ac:dyDescent="0.3">
      <c r="A12" s="58" t="s">
        <v>229</v>
      </c>
      <c r="B12" s="60"/>
      <c r="C12" s="63"/>
      <c r="D12" s="63"/>
      <c r="E12" s="63"/>
      <c r="F12" s="63"/>
      <c r="G12" s="63"/>
      <c r="H12" s="63"/>
      <c r="I12" s="63"/>
      <c r="J12" s="63"/>
      <c r="K12" s="21"/>
      <c r="L12" s="59"/>
      <c r="M12" s="59"/>
      <c r="N12" s="59"/>
      <c r="O12" s="59"/>
      <c r="P12" s="59"/>
      <c r="Q12" s="59"/>
      <c r="R12" s="59"/>
      <c r="S12" s="59"/>
    </row>
    <row r="13" spans="1:19" ht="13.2" customHeight="1" x14ac:dyDescent="0.3">
      <c r="A13" s="4" t="s">
        <v>123</v>
      </c>
      <c r="B13" s="39">
        <v>834</v>
      </c>
      <c r="C13" s="18">
        <v>5.8237410071942497</v>
      </c>
      <c r="D13" s="18">
        <v>3.4709689033368001</v>
      </c>
      <c r="E13" s="18">
        <v>3.63669064748201</v>
      </c>
      <c r="F13" s="18">
        <v>2.4198518032864298</v>
      </c>
      <c r="G13" s="18">
        <v>0.497601918465228</v>
      </c>
      <c r="H13" s="18">
        <v>0.37382028993911898</v>
      </c>
      <c r="I13" s="18">
        <v>1.6894484412470001</v>
      </c>
      <c r="J13" s="18">
        <v>0.67729681011124798</v>
      </c>
      <c r="K13" s="22"/>
      <c r="L13" s="5">
        <v>1.7523239143154599E-2</v>
      </c>
      <c r="M13" s="5">
        <v>1.90884094771555E-2</v>
      </c>
      <c r="N13" s="5">
        <v>1.87637528221439E-2</v>
      </c>
      <c r="O13" s="5">
        <v>1.9775931595440301E-2</v>
      </c>
      <c r="P13" s="5">
        <v>5.3070987538285201E-2</v>
      </c>
      <c r="Q13" s="5">
        <v>5.6089213304721601E-2</v>
      </c>
      <c r="R13" s="5">
        <v>3.3838936566451303E-2</v>
      </c>
      <c r="S13" s="5">
        <v>4.4244691196821402E-2</v>
      </c>
    </row>
    <row r="14" spans="1:19" ht="13.2" customHeight="1" x14ac:dyDescent="0.3">
      <c r="A14" s="4" t="s">
        <v>124</v>
      </c>
      <c r="B14" s="39">
        <v>700</v>
      </c>
      <c r="C14" s="18">
        <v>6.0157142857142896</v>
      </c>
      <c r="D14" s="18">
        <v>3.5809828225961202</v>
      </c>
      <c r="E14" s="18">
        <v>3.6285714285714299</v>
      </c>
      <c r="F14" s="18">
        <v>2.4890323715693201</v>
      </c>
      <c r="G14" s="18">
        <v>0.46857142857142903</v>
      </c>
      <c r="H14" s="18">
        <v>0.346302379886124</v>
      </c>
      <c r="I14" s="18">
        <v>1.9185714285714299</v>
      </c>
      <c r="J14" s="18">
        <v>0.74564807114068199</v>
      </c>
      <c r="K14" s="22"/>
      <c r="L14" s="5">
        <v>2.8581289226552498E-2</v>
      </c>
      <c r="M14" s="5">
        <v>3.6223579175808297E-2</v>
      </c>
      <c r="N14" s="5">
        <v>2.9465632214453901E-2</v>
      </c>
      <c r="O14" s="5">
        <v>3.3389299645384798E-2</v>
      </c>
      <c r="P14" s="5">
        <v>7.4876599056719506E-2</v>
      </c>
      <c r="Q14" s="5">
        <v>8.0275681088872106E-2</v>
      </c>
      <c r="R14" s="5">
        <v>4.3065645768148898E-2</v>
      </c>
      <c r="S14" s="5">
        <v>6.6123832459834497E-2</v>
      </c>
    </row>
    <row r="15" spans="1:19" ht="25.95" customHeight="1" x14ac:dyDescent="0.3">
      <c r="A15" s="4" t="s">
        <v>125</v>
      </c>
      <c r="B15" s="39">
        <v>16</v>
      </c>
      <c r="C15" s="18">
        <v>2</v>
      </c>
      <c r="D15" s="64">
        <v>0.44114560008956599</v>
      </c>
      <c r="E15" s="18">
        <v>1.3125</v>
      </c>
      <c r="F15" s="64">
        <v>0.28664492834751498</v>
      </c>
      <c r="G15" s="18">
        <v>0</v>
      </c>
      <c r="H15" s="18">
        <v>0</v>
      </c>
      <c r="I15" s="64">
        <v>0.6875</v>
      </c>
      <c r="J15" s="64">
        <v>0.15450067174205101</v>
      </c>
      <c r="K15" s="22"/>
      <c r="L15" s="5">
        <v>0.13693063937629199</v>
      </c>
      <c r="M15" s="61">
        <v>0.25329646596055</v>
      </c>
      <c r="N15" s="5">
        <v>0.13412463602715899</v>
      </c>
      <c r="O15" s="61">
        <v>0.25922357177943001</v>
      </c>
      <c r="P15" s="5" t="s">
        <v>158</v>
      </c>
      <c r="Q15" s="5" t="s">
        <v>158</v>
      </c>
      <c r="R15" s="61">
        <v>0.28843646143735302</v>
      </c>
      <c r="S15" s="61">
        <v>0.396746023807936</v>
      </c>
    </row>
    <row r="16" spans="1:19" ht="13.2" customHeight="1" x14ac:dyDescent="0.3">
      <c r="A16" s="58" t="s">
        <v>155</v>
      </c>
      <c r="B16" s="60"/>
      <c r="C16" s="63"/>
      <c r="D16" s="63"/>
      <c r="E16" s="63"/>
      <c r="F16" s="63"/>
      <c r="G16" s="63"/>
      <c r="H16" s="63"/>
      <c r="I16" s="63"/>
      <c r="J16" s="63"/>
      <c r="K16" s="21"/>
      <c r="L16" s="59"/>
      <c r="M16" s="59"/>
      <c r="N16" s="59"/>
      <c r="O16" s="59"/>
      <c r="P16" s="59"/>
      <c r="Q16" s="59"/>
      <c r="R16" s="59"/>
      <c r="S16" s="59"/>
    </row>
    <row r="17" spans="1:19" ht="13.2" customHeight="1" x14ac:dyDescent="0.3">
      <c r="A17" s="4" t="s">
        <v>156</v>
      </c>
      <c r="B17" s="39">
        <v>1181</v>
      </c>
      <c r="C17" s="18">
        <v>5.1583403895004203</v>
      </c>
      <c r="D17" s="18">
        <v>2.9329865731220499</v>
      </c>
      <c r="E17" s="18">
        <v>3.0829805249788298</v>
      </c>
      <c r="F17" s="18">
        <v>2.0261740507733101</v>
      </c>
      <c r="G17" s="18">
        <v>0.37679932260796001</v>
      </c>
      <c r="H17" s="18">
        <v>0.27999613601383</v>
      </c>
      <c r="I17" s="18">
        <v>1.69856054191364</v>
      </c>
      <c r="J17" s="18">
        <v>0.62681638633491199</v>
      </c>
      <c r="K17" s="22"/>
      <c r="L17" s="5">
        <v>1.7936313051375299E-2</v>
      </c>
      <c r="M17" s="5">
        <v>2.0913734983514301E-2</v>
      </c>
      <c r="N17" s="5">
        <v>1.7823554371998899E-2</v>
      </c>
      <c r="O17" s="5">
        <v>1.93610065570528E-2</v>
      </c>
      <c r="P17" s="5">
        <v>5.52203739747208E-2</v>
      </c>
      <c r="Q17" s="5">
        <v>5.8631674266694002E-2</v>
      </c>
      <c r="R17" s="5">
        <v>3.2021614695119299E-2</v>
      </c>
      <c r="S17" s="5">
        <v>4.5725595191458898E-2</v>
      </c>
    </row>
    <row r="18" spans="1:19" ht="13.2" customHeight="1" x14ac:dyDescent="0.3">
      <c r="A18" s="56" t="s">
        <v>157</v>
      </c>
      <c r="B18" s="50">
        <v>369</v>
      </c>
      <c r="C18" s="48">
        <v>8.1517615176151708</v>
      </c>
      <c r="D18" s="48">
        <v>5.2701279890094002</v>
      </c>
      <c r="E18" s="48">
        <v>5.2926829268292703</v>
      </c>
      <c r="F18" s="48">
        <v>3.71857406214008</v>
      </c>
      <c r="G18" s="48">
        <v>0.80758807588075898</v>
      </c>
      <c r="H18" s="48">
        <v>0.60569742844763796</v>
      </c>
      <c r="I18" s="48">
        <v>2.0514905149051499</v>
      </c>
      <c r="J18" s="48">
        <v>0.94585649842167896</v>
      </c>
      <c r="K18" s="22"/>
      <c r="L18" s="11">
        <v>2.8878801191473898E-2</v>
      </c>
      <c r="M18" s="11">
        <v>3.5156075991301501E-2</v>
      </c>
      <c r="N18" s="11">
        <v>2.9633683201590301E-2</v>
      </c>
      <c r="O18" s="11">
        <v>3.3425975963422401E-2</v>
      </c>
      <c r="P18" s="11">
        <v>7.0111082781321804E-2</v>
      </c>
      <c r="Q18" s="11">
        <v>7.5038174906070995E-2</v>
      </c>
      <c r="R18" s="11">
        <v>5.1266243375087402E-2</v>
      </c>
      <c r="S18" s="11">
        <v>7.3004064622136197E-2</v>
      </c>
    </row>
    <row r="19" spans="1:19" ht="169.2" customHeight="1" x14ac:dyDescent="0.3">
      <c r="A19" s="176" t="s">
        <v>582</v>
      </c>
      <c r="B19" s="177"/>
      <c r="C19" s="180"/>
      <c r="D19" s="180"/>
      <c r="E19" s="180"/>
      <c r="F19" s="180"/>
      <c r="G19" s="180"/>
      <c r="H19" s="180"/>
      <c r="I19" s="180"/>
      <c r="J19" s="180"/>
      <c r="K19" s="22"/>
      <c r="L19" s="5"/>
      <c r="M19" s="5"/>
      <c r="N19" s="5"/>
      <c r="O19" s="5"/>
      <c r="P19" s="5"/>
      <c r="Q19" s="5"/>
      <c r="R19" s="5"/>
      <c r="S19" s="5"/>
    </row>
    <row r="20" spans="1:19" ht="13.2" customHeight="1" x14ac:dyDescent="0.3">
      <c r="A20" s="4"/>
      <c r="B20" s="22"/>
      <c r="C20" s="22"/>
      <c r="D20" s="22"/>
      <c r="E20" s="22"/>
      <c r="F20" s="22"/>
      <c r="G20" s="22"/>
      <c r="H20" s="22"/>
      <c r="I20" s="22"/>
      <c r="J20" s="22"/>
      <c r="K20" s="22"/>
      <c r="L20" s="22"/>
      <c r="M20" s="22"/>
      <c r="N20" s="22"/>
      <c r="O20" s="22"/>
      <c r="P20" s="22"/>
      <c r="Q20" s="22"/>
      <c r="R20" s="22"/>
      <c r="S20" s="22"/>
    </row>
    <row r="21" spans="1:19" ht="13.2" customHeight="1" x14ac:dyDescent="0.3"/>
    <row r="22" spans="1:19" ht="13.2" customHeight="1" x14ac:dyDescent="0.3"/>
    <row r="23" spans="1:19" ht="13.2" customHeight="1" x14ac:dyDescent="0.3"/>
    <row r="24" spans="1:19" ht="13.2" customHeight="1" x14ac:dyDescent="0.3"/>
    <row r="25" spans="1:19" ht="13.2" customHeight="1" x14ac:dyDescent="0.3"/>
    <row r="26" spans="1:19" ht="13.2" customHeight="1" x14ac:dyDescent="0.3"/>
    <row r="27" spans="1:19" ht="13.2" customHeight="1" x14ac:dyDescent="0.3"/>
    <row r="28" spans="1:19" ht="13.2" customHeight="1" x14ac:dyDescent="0.3"/>
    <row r="29" spans="1:19" ht="13.2" customHeight="1" x14ac:dyDescent="0.3"/>
    <row r="30" spans="1:19" ht="13.2" customHeight="1" x14ac:dyDescent="0.3"/>
    <row r="31" spans="1:19" ht="13.2" customHeight="1" x14ac:dyDescent="0.3"/>
    <row r="32" spans="1:1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4">
    <mergeCell ref="A19:J19"/>
    <mergeCell ref="L3:S3"/>
    <mergeCell ref="L4:M4"/>
    <mergeCell ref="N4:O4"/>
    <mergeCell ref="P4:Q4"/>
    <mergeCell ref="R4:S4"/>
    <mergeCell ref="A2:J2"/>
    <mergeCell ref="E3:J3"/>
    <mergeCell ref="C4:D4"/>
    <mergeCell ref="E4:F4"/>
    <mergeCell ref="G4:H4"/>
    <mergeCell ref="I4:J4"/>
    <mergeCell ref="A3:A5"/>
    <mergeCell ref="B3:B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90"/>
  <sheetViews>
    <sheetView showGridLines="0" workbookViewId="0"/>
  </sheetViews>
  <sheetFormatPr baseColWidth="10" defaultRowHeight="14.4" x14ac:dyDescent="0.3"/>
  <cols>
    <col min="1" max="1" width="40.6640625" customWidth="1"/>
  </cols>
  <sheetData>
    <row r="1" spans="1:19" ht="13.2" customHeight="1" x14ac:dyDescent="0.3">
      <c r="A1" s="2" t="s">
        <v>535</v>
      </c>
      <c r="J1" s="14" t="str">
        <f>HYPERLINK("#'Verzeichnis'!A1", "Zurück zum Verzeichnis")</f>
        <v>Zurück zum Verzeichnis</v>
      </c>
      <c r="O1" s="1"/>
    </row>
    <row r="2" spans="1:19" ht="13.2" customHeight="1" x14ac:dyDescent="0.3">
      <c r="A2" s="170" t="s">
        <v>10</v>
      </c>
      <c r="B2" s="170"/>
      <c r="C2" s="170"/>
      <c r="D2" s="170"/>
      <c r="E2" s="170"/>
      <c r="F2" s="170"/>
      <c r="G2" s="170"/>
      <c r="H2" s="170"/>
      <c r="I2" s="170"/>
      <c r="J2" s="170"/>
    </row>
    <row r="3" spans="1:19" ht="13.2" customHeight="1" x14ac:dyDescent="0.3">
      <c r="A3" s="174" t="s">
        <v>517</v>
      </c>
      <c r="B3" s="179" t="s">
        <v>133</v>
      </c>
      <c r="C3" s="62"/>
      <c r="D3" s="62"/>
      <c r="E3" s="179" t="s">
        <v>530</v>
      </c>
      <c r="F3" s="179"/>
      <c r="G3" s="179"/>
      <c r="H3" s="179"/>
      <c r="I3" s="179"/>
      <c r="J3" s="179"/>
      <c r="L3" s="167" t="s">
        <v>73</v>
      </c>
      <c r="M3" s="167"/>
      <c r="N3" s="167"/>
      <c r="O3" s="167"/>
      <c r="P3" s="167"/>
      <c r="Q3" s="167"/>
      <c r="R3" s="167"/>
      <c r="S3" s="167"/>
    </row>
    <row r="4" spans="1:19" ht="25.95" customHeight="1" x14ac:dyDescent="0.3">
      <c r="A4" s="179"/>
      <c r="B4" s="179"/>
      <c r="C4" s="179" t="s">
        <v>122</v>
      </c>
      <c r="D4" s="179"/>
      <c r="E4" s="173" t="s">
        <v>531</v>
      </c>
      <c r="F4" s="173"/>
      <c r="G4" s="173" t="s">
        <v>532</v>
      </c>
      <c r="H4" s="173"/>
      <c r="I4" s="173" t="s">
        <v>97</v>
      </c>
      <c r="J4" s="173"/>
      <c r="L4" s="167" t="s">
        <v>122</v>
      </c>
      <c r="M4" s="167"/>
      <c r="N4" s="173" t="s">
        <v>531</v>
      </c>
      <c r="O4" s="173"/>
      <c r="P4" s="173" t="s">
        <v>532</v>
      </c>
      <c r="Q4" s="173"/>
      <c r="R4" s="173" t="s">
        <v>97</v>
      </c>
      <c r="S4" s="173"/>
    </row>
    <row r="5" spans="1:19" ht="25.95" customHeight="1" x14ac:dyDescent="0.3">
      <c r="A5" s="174" t="s">
        <v>66</v>
      </c>
      <c r="B5" s="167" t="s">
        <v>66</v>
      </c>
      <c r="C5" s="16" t="s">
        <v>533</v>
      </c>
      <c r="D5" s="16" t="s">
        <v>534</v>
      </c>
      <c r="E5" s="16" t="s">
        <v>533</v>
      </c>
      <c r="F5" s="16" t="s">
        <v>534</v>
      </c>
      <c r="G5" s="16" t="s">
        <v>533</v>
      </c>
      <c r="H5" s="16" t="s">
        <v>534</v>
      </c>
      <c r="I5" s="16" t="s">
        <v>533</v>
      </c>
      <c r="J5" s="16" t="s">
        <v>534</v>
      </c>
      <c r="K5" s="22"/>
      <c r="L5" s="16" t="s">
        <v>533</v>
      </c>
      <c r="M5" s="16" t="s">
        <v>534</v>
      </c>
      <c r="N5" s="16" t="s">
        <v>533</v>
      </c>
      <c r="O5" s="16" t="s">
        <v>534</v>
      </c>
      <c r="P5" s="16" t="s">
        <v>533</v>
      </c>
      <c r="Q5" s="16" t="s">
        <v>534</v>
      </c>
      <c r="R5" s="16" t="s">
        <v>533</v>
      </c>
      <c r="S5" s="16" t="s">
        <v>534</v>
      </c>
    </row>
    <row r="6" spans="1:19" ht="13.2" customHeight="1" x14ac:dyDescent="0.3">
      <c r="A6" s="28" t="s">
        <v>122</v>
      </c>
      <c r="B6" s="57">
        <v>1550</v>
      </c>
      <c r="C6" s="17">
        <v>4.4982698961937899</v>
      </c>
      <c r="D6" s="17">
        <v>2.6735216860116702</v>
      </c>
      <c r="E6" s="17">
        <v>2.7652001977261502</v>
      </c>
      <c r="F6" s="17">
        <v>1.8611296998976601</v>
      </c>
      <c r="G6" s="17">
        <v>0.367276322293623</v>
      </c>
      <c r="H6" s="17">
        <v>0.27393859996515602</v>
      </c>
      <c r="I6" s="17">
        <v>1.365793376174</v>
      </c>
      <c r="J6" s="17">
        <v>0.53845338614885496</v>
      </c>
      <c r="K6" s="21"/>
      <c r="L6" s="6">
        <v>1.58483054335158E-2</v>
      </c>
      <c r="M6" s="6">
        <v>1.8039498010828901E-2</v>
      </c>
      <c r="N6" s="6">
        <v>1.55526737346542E-2</v>
      </c>
      <c r="O6" s="6">
        <v>1.6823892730045201E-2</v>
      </c>
      <c r="P6" s="6">
        <v>4.2974952909998199E-2</v>
      </c>
      <c r="Q6" s="6">
        <v>4.5778787635807498E-2</v>
      </c>
      <c r="R6" s="6">
        <v>2.9270679513526399E-2</v>
      </c>
      <c r="S6" s="6">
        <v>3.96500975799556E-2</v>
      </c>
    </row>
    <row r="7" spans="1:19" ht="25.95" customHeight="1" x14ac:dyDescent="0.3">
      <c r="A7" s="58" t="s">
        <v>408</v>
      </c>
      <c r="B7" s="60">
        <v>1534</v>
      </c>
      <c r="C7" s="63">
        <v>4.5226932668329098</v>
      </c>
      <c r="D7" s="63">
        <v>2.69400301306742</v>
      </c>
      <c r="E7" s="63">
        <v>2.7795511221945102</v>
      </c>
      <c r="F7" s="63">
        <v>1.87555065538125</v>
      </c>
      <c r="G7" s="63">
        <v>0.37057356608478798</v>
      </c>
      <c r="H7" s="63">
        <v>0.276397899116963</v>
      </c>
      <c r="I7" s="63">
        <v>1.3725685785536199</v>
      </c>
      <c r="J7" s="63">
        <v>0.54205445856920598</v>
      </c>
      <c r="K7" s="21"/>
      <c r="L7" s="59">
        <v>1.58438513216854E-2</v>
      </c>
      <c r="M7" s="59">
        <v>1.79558563353917E-2</v>
      </c>
      <c r="N7" s="59">
        <v>1.55544788672571E-2</v>
      </c>
      <c r="O7" s="59">
        <v>1.6725300194984499E-2</v>
      </c>
      <c r="P7" s="59">
        <v>4.2938490471532503E-2</v>
      </c>
      <c r="Q7" s="59">
        <v>4.5748494497502401E-2</v>
      </c>
      <c r="R7" s="59">
        <v>2.93556696663827E-2</v>
      </c>
      <c r="S7" s="59">
        <v>3.97162351255234E-2</v>
      </c>
    </row>
    <row r="8" spans="1:19" ht="13.2" customHeight="1" x14ac:dyDescent="0.3">
      <c r="A8" s="58" t="s">
        <v>143</v>
      </c>
      <c r="B8" s="60"/>
      <c r="C8" s="63"/>
      <c r="D8" s="63"/>
      <c r="E8" s="63"/>
      <c r="F8" s="63"/>
      <c r="G8" s="63"/>
      <c r="H8" s="63"/>
      <c r="I8" s="63"/>
      <c r="J8" s="63"/>
      <c r="K8" s="21"/>
      <c r="L8" s="59"/>
      <c r="M8" s="59"/>
      <c r="N8" s="59"/>
      <c r="O8" s="59"/>
      <c r="P8" s="59"/>
      <c r="Q8" s="59"/>
      <c r="R8" s="59"/>
      <c r="S8" s="59"/>
    </row>
    <row r="9" spans="1:19" ht="13.2" customHeight="1" x14ac:dyDescent="0.3">
      <c r="A9" s="4" t="s">
        <v>144</v>
      </c>
      <c r="B9" s="39">
        <v>459</v>
      </c>
      <c r="C9" s="18">
        <v>4.1520000000000001</v>
      </c>
      <c r="D9" s="18">
        <v>2.5915485893416901</v>
      </c>
      <c r="E9" s="18">
        <v>2.5167999999999999</v>
      </c>
      <c r="F9" s="18">
        <v>1.79052861621137</v>
      </c>
      <c r="G9" s="18">
        <v>0.40799999999999997</v>
      </c>
      <c r="H9" s="18">
        <v>0.29026923421406198</v>
      </c>
      <c r="I9" s="18">
        <v>1.2272000000000001</v>
      </c>
      <c r="J9" s="18">
        <v>0.510750738916256</v>
      </c>
      <c r="K9" s="22"/>
      <c r="L9" s="5">
        <v>3.1072272793881299E-2</v>
      </c>
      <c r="M9" s="5">
        <v>3.7984887620308001E-2</v>
      </c>
      <c r="N9" s="5">
        <v>3.1642711910170297E-2</v>
      </c>
      <c r="O9" s="5">
        <v>3.6772234368362799E-2</v>
      </c>
      <c r="P9" s="5">
        <v>7.3838198179153894E-2</v>
      </c>
      <c r="Q9" s="5">
        <v>8.0544510457498303E-2</v>
      </c>
      <c r="R9" s="5">
        <v>5.5540334147825603E-2</v>
      </c>
      <c r="S9" s="5">
        <v>7.7935295604557697E-2</v>
      </c>
    </row>
    <row r="10" spans="1:19" ht="13.2" customHeight="1" x14ac:dyDescent="0.3">
      <c r="A10" s="4" t="s">
        <v>145</v>
      </c>
      <c r="B10" s="39">
        <v>798</v>
      </c>
      <c r="C10" s="18">
        <v>4.7254138266796497</v>
      </c>
      <c r="D10" s="18">
        <v>2.7159457739990298</v>
      </c>
      <c r="E10" s="18">
        <v>2.9240506329113898</v>
      </c>
      <c r="F10" s="18">
        <v>1.90102749716456</v>
      </c>
      <c r="G10" s="18">
        <v>0.37487828627069197</v>
      </c>
      <c r="H10" s="18">
        <v>0.28602410247979898</v>
      </c>
      <c r="I10" s="18">
        <v>1.4264849074975701</v>
      </c>
      <c r="J10" s="18">
        <v>0.52889417435467201</v>
      </c>
      <c r="K10" s="22"/>
      <c r="L10" s="5">
        <v>2.0878845297933501E-2</v>
      </c>
      <c r="M10" s="5">
        <v>2.17794274978696E-2</v>
      </c>
      <c r="N10" s="5">
        <v>2.0385744033152398E-2</v>
      </c>
      <c r="O10" s="5">
        <v>2.0620889580775102E-2</v>
      </c>
      <c r="P10" s="5">
        <v>5.7328811136890798E-2</v>
      </c>
      <c r="Q10" s="5">
        <v>6.0620571917689603E-2</v>
      </c>
      <c r="R10" s="5">
        <v>4.0018540412934803E-2</v>
      </c>
      <c r="S10" s="5">
        <v>5.0917880188748502E-2</v>
      </c>
    </row>
    <row r="11" spans="1:19" ht="13.2" customHeight="1" x14ac:dyDescent="0.3">
      <c r="A11" s="4" t="s">
        <v>146</v>
      </c>
      <c r="B11" s="39">
        <v>293</v>
      </c>
      <c r="C11" s="18">
        <v>4.4528301886792496</v>
      </c>
      <c r="D11" s="18">
        <v>2.6941784166200899</v>
      </c>
      <c r="E11" s="18">
        <v>2.7439353099730401</v>
      </c>
      <c r="F11" s="18">
        <v>1.8696219896842601</v>
      </c>
      <c r="G11" s="18">
        <v>0.27762803234501399</v>
      </c>
      <c r="H11" s="18">
        <v>0.212972407274852</v>
      </c>
      <c r="I11" s="18">
        <v>1.4312668463611899</v>
      </c>
      <c r="J11" s="18">
        <v>0.61158401966097897</v>
      </c>
      <c r="K11" s="22"/>
      <c r="L11" s="5">
        <v>3.7776776519324498E-2</v>
      </c>
      <c r="M11" s="5">
        <v>4.5736893164653798E-2</v>
      </c>
      <c r="N11" s="5">
        <v>3.5141309317160897E-2</v>
      </c>
      <c r="O11" s="5">
        <v>3.87531721712632E-2</v>
      </c>
      <c r="P11" s="5">
        <v>0.12890075618062499</v>
      </c>
      <c r="Q11" s="5">
        <v>0.134260741634943</v>
      </c>
      <c r="R11" s="5">
        <v>6.69134612165284E-2</v>
      </c>
      <c r="S11" s="5">
        <v>9.6663149415202904E-2</v>
      </c>
    </row>
    <row r="12" spans="1:19" ht="13.2" customHeight="1" x14ac:dyDescent="0.3">
      <c r="A12" s="58" t="s">
        <v>229</v>
      </c>
      <c r="B12" s="60"/>
      <c r="C12" s="63"/>
      <c r="D12" s="63"/>
      <c r="E12" s="63"/>
      <c r="F12" s="63"/>
      <c r="G12" s="63"/>
      <c r="H12" s="63"/>
      <c r="I12" s="63"/>
      <c r="J12" s="63"/>
      <c r="K12" s="21"/>
      <c r="L12" s="59"/>
      <c r="M12" s="59"/>
      <c r="N12" s="59"/>
      <c r="O12" s="59"/>
      <c r="P12" s="59"/>
      <c r="Q12" s="59"/>
      <c r="R12" s="59"/>
      <c r="S12" s="59"/>
    </row>
    <row r="13" spans="1:19" ht="13.2" customHeight="1" x14ac:dyDescent="0.3">
      <c r="A13" s="4" t="s">
        <v>123</v>
      </c>
      <c r="B13" s="39">
        <v>834</v>
      </c>
      <c r="C13" s="18">
        <v>4.2456293706293602</v>
      </c>
      <c r="D13" s="18">
        <v>2.5304091480619699</v>
      </c>
      <c r="E13" s="18">
        <v>2.6512237762237798</v>
      </c>
      <c r="F13" s="18">
        <v>1.76412273071756</v>
      </c>
      <c r="G13" s="18">
        <v>0.36276223776223698</v>
      </c>
      <c r="H13" s="18">
        <v>0.27252283374932301</v>
      </c>
      <c r="I13" s="18">
        <v>1.23164335664336</v>
      </c>
      <c r="J13" s="18">
        <v>0.49376358359508798</v>
      </c>
      <c r="K13" s="22"/>
      <c r="L13" s="5">
        <v>1.8289643987765201E-2</v>
      </c>
      <c r="M13" s="5">
        <v>1.7258230842575498E-2</v>
      </c>
      <c r="N13" s="5">
        <v>1.81473156817668E-2</v>
      </c>
      <c r="O13" s="5">
        <v>1.76036331728056E-2</v>
      </c>
      <c r="P13" s="5">
        <v>5.3033147725561898E-2</v>
      </c>
      <c r="Q13" s="5">
        <v>5.6908858944939002E-2</v>
      </c>
      <c r="R13" s="5">
        <v>3.7365012924925597E-2</v>
      </c>
      <c r="S13" s="5">
        <v>4.4531259383587499E-2</v>
      </c>
    </row>
    <row r="14" spans="1:19" ht="13.2" customHeight="1" x14ac:dyDescent="0.3">
      <c r="A14" s="4" t="s">
        <v>124</v>
      </c>
      <c r="B14" s="39">
        <v>700</v>
      </c>
      <c r="C14" s="18">
        <v>4.8908246225319401</v>
      </c>
      <c r="D14" s="18">
        <v>2.9113681484521301</v>
      </c>
      <c r="E14" s="18">
        <v>2.9500580720092899</v>
      </c>
      <c r="F14" s="18">
        <v>2.0236035541213999</v>
      </c>
      <c r="G14" s="18">
        <v>0.38095238095238099</v>
      </c>
      <c r="H14" s="18">
        <v>0.28154665031392201</v>
      </c>
      <c r="I14" s="18">
        <v>1.5598141695702701</v>
      </c>
      <c r="J14" s="18">
        <v>0.60621794401681395</v>
      </c>
      <c r="K14" s="22"/>
      <c r="L14" s="5">
        <v>2.6133394769206501E-2</v>
      </c>
      <c r="M14" s="5">
        <v>3.2243873295008101E-2</v>
      </c>
      <c r="N14" s="5">
        <v>2.5833795715670699E-2</v>
      </c>
      <c r="O14" s="5">
        <v>2.8998517578319699E-2</v>
      </c>
      <c r="P14" s="5">
        <v>6.9784849656887096E-2</v>
      </c>
      <c r="Q14" s="5">
        <v>7.4135250512505593E-2</v>
      </c>
      <c r="R14" s="5">
        <v>4.4647846778014498E-2</v>
      </c>
      <c r="S14" s="5">
        <v>6.5800199000976001E-2</v>
      </c>
    </row>
    <row r="15" spans="1:19" ht="25.95" customHeight="1" x14ac:dyDescent="0.3">
      <c r="A15" s="4" t="s">
        <v>125</v>
      </c>
      <c r="B15" s="39">
        <v>16</v>
      </c>
      <c r="C15" s="18">
        <v>1.7777777777777799</v>
      </c>
      <c r="D15" s="64">
        <v>0.39212942230183601</v>
      </c>
      <c r="E15" s="18">
        <v>1.1666666666666701</v>
      </c>
      <c r="F15" s="64">
        <v>0.25479549186445699</v>
      </c>
      <c r="G15" s="18">
        <v>0</v>
      </c>
      <c r="H15" s="18">
        <v>0</v>
      </c>
      <c r="I15" s="64">
        <v>0.61111111111111105</v>
      </c>
      <c r="J15" s="64">
        <v>0.13733393043737899</v>
      </c>
      <c r="K15" s="22"/>
      <c r="L15" s="5">
        <v>0.103329973063644</v>
      </c>
      <c r="M15" s="61">
        <v>0.227469111343895</v>
      </c>
      <c r="N15" s="5">
        <v>0.10432810619146</v>
      </c>
      <c r="O15" s="61">
        <v>0.214689216087596</v>
      </c>
      <c r="P15" s="5" t="s">
        <v>158</v>
      </c>
      <c r="Q15" s="5" t="s">
        <v>158</v>
      </c>
      <c r="R15" s="61">
        <v>0.27773186030035402</v>
      </c>
      <c r="S15" s="61">
        <v>0.41253156444891198</v>
      </c>
    </row>
    <row r="16" spans="1:19" ht="13.2" customHeight="1" x14ac:dyDescent="0.3">
      <c r="A16" s="58" t="s">
        <v>155</v>
      </c>
      <c r="B16" s="60"/>
      <c r="C16" s="63"/>
      <c r="D16" s="63"/>
      <c r="E16" s="63"/>
      <c r="F16" s="63"/>
      <c r="G16" s="63"/>
      <c r="H16" s="63"/>
      <c r="I16" s="63"/>
      <c r="J16" s="63"/>
      <c r="K16" s="21"/>
      <c r="L16" s="59"/>
      <c r="M16" s="59"/>
      <c r="N16" s="59"/>
      <c r="O16" s="59"/>
      <c r="P16" s="59"/>
      <c r="Q16" s="59"/>
      <c r="R16" s="59"/>
      <c r="S16" s="59"/>
    </row>
    <row r="17" spans="1:19" ht="13.2" customHeight="1" x14ac:dyDescent="0.3">
      <c r="A17" s="4" t="s">
        <v>156</v>
      </c>
      <c r="B17" s="39">
        <v>1181</v>
      </c>
      <c r="C17" s="18">
        <v>5.0724396336386404</v>
      </c>
      <c r="D17" s="18">
        <v>2.88414416557631</v>
      </c>
      <c r="E17" s="18">
        <v>3.0316402997502099</v>
      </c>
      <c r="F17" s="18">
        <v>1.9924326011351201</v>
      </c>
      <c r="G17" s="18">
        <v>0.37052456286427998</v>
      </c>
      <c r="H17" s="18">
        <v>0.275333419344157</v>
      </c>
      <c r="I17" s="18">
        <v>1.6702747710241499</v>
      </c>
      <c r="J17" s="18">
        <v>0.61637814509702804</v>
      </c>
      <c r="K17" s="22"/>
      <c r="L17" s="5">
        <v>1.84631438758978E-2</v>
      </c>
      <c r="M17" s="5">
        <v>2.1406214209314101E-2</v>
      </c>
      <c r="N17" s="5">
        <v>1.8349727373142399E-2</v>
      </c>
      <c r="O17" s="5">
        <v>1.9864344946126E-2</v>
      </c>
      <c r="P17" s="5">
        <v>5.5814696474450698E-2</v>
      </c>
      <c r="Q17" s="5">
        <v>5.9247287411859098E-2</v>
      </c>
      <c r="R17" s="5">
        <v>3.2481234323331797E-2</v>
      </c>
      <c r="S17" s="5">
        <v>4.6218457919317002E-2</v>
      </c>
    </row>
    <row r="18" spans="1:19" ht="13.2" customHeight="1" x14ac:dyDescent="0.3">
      <c r="A18" s="56" t="s">
        <v>157</v>
      </c>
      <c r="B18" s="50">
        <v>369</v>
      </c>
      <c r="C18" s="48">
        <v>3.6593673965936699</v>
      </c>
      <c r="D18" s="48">
        <v>2.3657873819275799</v>
      </c>
      <c r="E18" s="48">
        <v>2.3759124087591199</v>
      </c>
      <c r="F18" s="48">
        <v>1.66928689650814</v>
      </c>
      <c r="G18" s="48">
        <v>0.36253041362530403</v>
      </c>
      <c r="H18" s="48">
        <v>0.27190067043452398</v>
      </c>
      <c r="I18" s="48">
        <v>0.92092457420924601</v>
      </c>
      <c r="J18" s="48">
        <v>0.424599814984914</v>
      </c>
      <c r="K18" s="22"/>
      <c r="L18" s="11">
        <v>2.4949634515385202E-2</v>
      </c>
      <c r="M18" s="11">
        <v>3.2205279564907298E-2</v>
      </c>
      <c r="N18" s="11">
        <v>2.65119299496396E-2</v>
      </c>
      <c r="O18" s="11">
        <v>3.0832989705427801E-2</v>
      </c>
      <c r="P18" s="11">
        <v>6.6254179764891605E-2</v>
      </c>
      <c r="Q18" s="11">
        <v>7.1923801709714505E-2</v>
      </c>
      <c r="R18" s="11">
        <v>4.6843409495316603E-2</v>
      </c>
      <c r="S18" s="11">
        <v>6.9081109612932207E-2</v>
      </c>
    </row>
    <row r="19" spans="1:19" ht="169.2" customHeight="1" x14ac:dyDescent="0.3">
      <c r="A19" s="176" t="s">
        <v>582</v>
      </c>
      <c r="B19" s="177"/>
      <c r="C19" s="180"/>
      <c r="D19" s="180"/>
      <c r="E19" s="180"/>
      <c r="F19" s="180"/>
      <c r="G19" s="180"/>
      <c r="H19" s="180"/>
      <c r="I19" s="180"/>
      <c r="J19" s="180"/>
      <c r="K19" s="22"/>
      <c r="L19" s="5"/>
      <c r="M19" s="5"/>
      <c r="N19" s="5"/>
      <c r="O19" s="5"/>
      <c r="P19" s="5"/>
      <c r="Q19" s="5"/>
      <c r="R19" s="5"/>
      <c r="S19" s="5"/>
    </row>
    <row r="20" spans="1:19" ht="13.2" customHeight="1" x14ac:dyDescent="0.3">
      <c r="A20" s="4"/>
      <c r="B20" s="22"/>
      <c r="C20" s="22"/>
      <c r="D20" s="22"/>
      <c r="E20" s="22"/>
      <c r="F20" s="22"/>
      <c r="G20" s="22"/>
      <c r="H20" s="22"/>
      <c r="I20" s="22"/>
      <c r="J20" s="22"/>
      <c r="K20" s="22"/>
      <c r="L20" s="22"/>
      <c r="M20" s="22"/>
      <c r="N20" s="22"/>
      <c r="O20" s="22"/>
      <c r="P20" s="22"/>
      <c r="Q20" s="22"/>
      <c r="R20" s="22"/>
      <c r="S20" s="22"/>
    </row>
    <row r="21" spans="1:19" ht="13.2" customHeight="1" x14ac:dyDescent="0.3"/>
    <row r="22" spans="1:19" ht="13.2" customHeight="1" x14ac:dyDescent="0.3"/>
    <row r="23" spans="1:19" ht="13.2" customHeight="1" x14ac:dyDescent="0.3"/>
    <row r="24" spans="1:19" ht="13.2" customHeight="1" x14ac:dyDescent="0.3"/>
    <row r="25" spans="1:19" ht="13.2" customHeight="1" x14ac:dyDescent="0.3"/>
    <row r="26" spans="1:19" ht="13.2" customHeight="1" x14ac:dyDescent="0.3"/>
    <row r="27" spans="1:19" ht="13.2" customHeight="1" x14ac:dyDescent="0.3"/>
    <row r="28" spans="1:19" ht="13.2" customHeight="1" x14ac:dyDescent="0.3"/>
    <row r="29" spans="1:19" ht="13.2" customHeight="1" x14ac:dyDescent="0.3"/>
    <row r="30" spans="1:19" ht="13.2" customHeight="1" x14ac:dyDescent="0.3"/>
    <row r="31" spans="1:19" ht="13.2" customHeight="1" x14ac:dyDescent="0.3"/>
    <row r="32" spans="1:1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4">
    <mergeCell ref="A19:J19"/>
    <mergeCell ref="L3:S3"/>
    <mergeCell ref="L4:M4"/>
    <mergeCell ref="N4:O4"/>
    <mergeCell ref="P4:Q4"/>
    <mergeCell ref="R4:S4"/>
    <mergeCell ref="A2:J2"/>
    <mergeCell ref="E3:J3"/>
    <mergeCell ref="C4:D4"/>
    <mergeCell ref="E4:F4"/>
    <mergeCell ref="G4:H4"/>
    <mergeCell ref="I4:J4"/>
    <mergeCell ref="A3:A5"/>
    <mergeCell ref="B3:B5"/>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90"/>
  <sheetViews>
    <sheetView showGridLines="0" workbookViewId="0"/>
  </sheetViews>
  <sheetFormatPr baseColWidth="10" defaultRowHeight="14.4" x14ac:dyDescent="0.3"/>
  <cols>
    <col min="1" max="1" width="40.6640625" customWidth="1"/>
  </cols>
  <sheetData>
    <row r="1" spans="1:19" ht="13.2" customHeight="1" x14ac:dyDescent="0.3">
      <c r="A1" s="2" t="s">
        <v>536</v>
      </c>
      <c r="J1" s="14" t="str">
        <f>HYPERLINK("#'Verzeichnis'!A1", "Zurück zum Verzeichnis")</f>
        <v>Zurück zum Verzeichnis</v>
      </c>
      <c r="O1" s="1"/>
    </row>
    <row r="2" spans="1:19" ht="13.2" customHeight="1" x14ac:dyDescent="0.3">
      <c r="A2" s="170" t="s">
        <v>11</v>
      </c>
      <c r="B2" s="170"/>
      <c r="C2" s="170"/>
      <c r="D2" s="170"/>
      <c r="E2" s="170"/>
      <c r="F2" s="170"/>
      <c r="G2" s="170"/>
      <c r="H2" s="170"/>
      <c r="I2" s="170"/>
      <c r="J2" s="170"/>
    </row>
    <row r="3" spans="1:19" ht="13.2" customHeight="1" x14ac:dyDescent="0.3">
      <c r="A3" s="174" t="s">
        <v>517</v>
      </c>
      <c r="B3" s="179" t="s">
        <v>133</v>
      </c>
      <c r="C3" s="62"/>
      <c r="D3" s="62"/>
      <c r="E3" s="179" t="s">
        <v>530</v>
      </c>
      <c r="F3" s="179"/>
      <c r="G3" s="179"/>
      <c r="H3" s="179"/>
      <c r="I3" s="179"/>
      <c r="J3" s="179"/>
      <c r="L3" s="167" t="s">
        <v>73</v>
      </c>
      <c r="M3" s="167"/>
      <c r="N3" s="167"/>
      <c r="O3" s="167"/>
      <c r="P3" s="167"/>
      <c r="Q3" s="167"/>
      <c r="R3" s="167"/>
      <c r="S3" s="167"/>
    </row>
    <row r="4" spans="1:19" ht="25.95" customHeight="1" x14ac:dyDescent="0.3">
      <c r="A4" s="179"/>
      <c r="B4" s="179"/>
      <c r="C4" s="179" t="s">
        <v>122</v>
      </c>
      <c r="D4" s="179"/>
      <c r="E4" s="173" t="s">
        <v>531</v>
      </c>
      <c r="F4" s="173"/>
      <c r="G4" s="173" t="s">
        <v>532</v>
      </c>
      <c r="H4" s="173"/>
      <c r="I4" s="173" t="s">
        <v>97</v>
      </c>
      <c r="J4" s="173"/>
      <c r="L4" s="167" t="s">
        <v>122</v>
      </c>
      <c r="M4" s="167"/>
      <c r="N4" s="173" t="s">
        <v>531</v>
      </c>
      <c r="O4" s="173"/>
      <c r="P4" s="173" t="s">
        <v>532</v>
      </c>
      <c r="Q4" s="173"/>
      <c r="R4" s="173" t="s">
        <v>97</v>
      </c>
      <c r="S4" s="173"/>
    </row>
    <row r="5" spans="1:19" ht="25.95" customHeight="1" x14ac:dyDescent="0.3">
      <c r="A5" s="174" t="s">
        <v>66</v>
      </c>
      <c r="B5" s="167" t="s">
        <v>66</v>
      </c>
      <c r="C5" s="16" t="s">
        <v>533</v>
      </c>
      <c r="D5" s="16" t="s">
        <v>534</v>
      </c>
      <c r="E5" s="16" t="s">
        <v>533</v>
      </c>
      <c r="F5" s="16" t="s">
        <v>534</v>
      </c>
      <c r="G5" s="16" t="s">
        <v>533</v>
      </c>
      <c r="H5" s="16" t="s">
        <v>534</v>
      </c>
      <c r="I5" s="16" t="s">
        <v>533</v>
      </c>
      <c r="J5" s="16" t="s">
        <v>534</v>
      </c>
      <c r="K5" s="22"/>
      <c r="L5" s="16" t="s">
        <v>533</v>
      </c>
      <c r="M5" s="16" t="s">
        <v>534</v>
      </c>
      <c r="N5" s="16" t="s">
        <v>533</v>
      </c>
      <c r="O5" s="16" t="s">
        <v>534</v>
      </c>
      <c r="P5" s="16" t="s">
        <v>533</v>
      </c>
      <c r="Q5" s="16" t="s">
        <v>534</v>
      </c>
      <c r="R5" s="16" t="s">
        <v>533</v>
      </c>
      <c r="S5" s="16" t="s">
        <v>534</v>
      </c>
    </row>
    <row r="6" spans="1:19" ht="13.2" customHeight="1" x14ac:dyDescent="0.3">
      <c r="A6" s="28" t="s">
        <v>122</v>
      </c>
      <c r="B6" s="57">
        <v>1549</v>
      </c>
      <c r="C6" s="17">
        <v>4.6787504820671</v>
      </c>
      <c r="D6" s="17">
        <v>2.78056529956207</v>
      </c>
      <c r="E6" s="17">
        <v>2.8759480653040201</v>
      </c>
      <c r="F6" s="17">
        <v>1.93548547546712</v>
      </c>
      <c r="G6" s="17">
        <v>0.38205424861807402</v>
      </c>
      <c r="H6" s="17">
        <v>0.28496093982748999</v>
      </c>
      <c r="I6" s="17">
        <v>1.420748168145</v>
      </c>
      <c r="J6" s="17">
        <v>0.56011888426745404</v>
      </c>
      <c r="K6" s="21"/>
      <c r="L6" s="6">
        <v>1.5806422074666E-2</v>
      </c>
      <c r="M6" s="6">
        <v>1.8024728557854801E-2</v>
      </c>
      <c r="N6" s="6">
        <v>1.55185751125596E-2</v>
      </c>
      <c r="O6" s="6">
        <v>1.6806048108053698E-2</v>
      </c>
      <c r="P6" s="6">
        <v>4.30108637410168E-2</v>
      </c>
      <c r="Q6" s="6">
        <v>4.6087210651520299E-2</v>
      </c>
      <c r="R6" s="6">
        <v>2.9160147661049001E-2</v>
      </c>
      <c r="S6" s="6">
        <v>3.9478996866004999E-2</v>
      </c>
    </row>
    <row r="7" spans="1:19" ht="25.95" customHeight="1" x14ac:dyDescent="0.3">
      <c r="A7" s="58" t="s">
        <v>408</v>
      </c>
      <c r="B7" s="60">
        <v>1533</v>
      </c>
      <c r="C7" s="63">
        <v>4.6991448561803599</v>
      </c>
      <c r="D7" s="63">
        <v>2.79888366764545</v>
      </c>
      <c r="E7" s="63">
        <v>2.8877947654832798</v>
      </c>
      <c r="F7" s="63">
        <v>1.9484058354812801</v>
      </c>
      <c r="G7" s="63">
        <v>0.38507385332987898</v>
      </c>
      <c r="H7" s="63">
        <v>0.28721315767271899</v>
      </c>
      <c r="I7" s="63">
        <v>1.42627623736719</v>
      </c>
      <c r="J7" s="63">
        <v>0.56326467449145301</v>
      </c>
      <c r="K7" s="21"/>
      <c r="L7" s="59">
        <v>1.5823138959450402E-2</v>
      </c>
      <c r="M7" s="59">
        <v>1.7968508743117499E-2</v>
      </c>
      <c r="N7" s="59">
        <v>1.5544641162397701E-2</v>
      </c>
      <c r="O7" s="59">
        <v>1.6736829234644202E-2</v>
      </c>
      <c r="P7" s="59">
        <v>4.3005561429781902E-2</v>
      </c>
      <c r="Q7" s="59">
        <v>4.6089757181483698E-2</v>
      </c>
      <c r="R7" s="59">
        <v>2.9256072624018699E-2</v>
      </c>
      <c r="S7" s="59">
        <v>3.9565039188782902E-2</v>
      </c>
    </row>
    <row r="8" spans="1:19" ht="13.2" customHeight="1" x14ac:dyDescent="0.3">
      <c r="A8" s="58" t="s">
        <v>143</v>
      </c>
      <c r="B8" s="60"/>
      <c r="C8" s="63"/>
      <c r="D8" s="63"/>
      <c r="E8" s="63"/>
      <c r="F8" s="63"/>
      <c r="G8" s="63"/>
      <c r="H8" s="63"/>
      <c r="I8" s="63"/>
      <c r="J8" s="63"/>
      <c r="K8" s="21"/>
      <c r="L8" s="59"/>
      <c r="M8" s="59"/>
      <c r="N8" s="59"/>
      <c r="O8" s="59"/>
      <c r="P8" s="59"/>
      <c r="Q8" s="59"/>
      <c r="R8" s="59"/>
      <c r="S8" s="59"/>
    </row>
    <row r="9" spans="1:19" ht="13.2" customHeight="1" x14ac:dyDescent="0.3">
      <c r="A9" s="4" t="s">
        <v>144</v>
      </c>
      <c r="B9" s="39">
        <v>459</v>
      </c>
      <c r="C9" s="18">
        <v>4.42078364565588</v>
      </c>
      <c r="D9" s="18">
        <v>2.7593149375443899</v>
      </c>
      <c r="E9" s="18">
        <v>2.6797274275979599</v>
      </c>
      <c r="F9" s="18">
        <v>1.9064401791007</v>
      </c>
      <c r="G9" s="18">
        <v>0.434412265758092</v>
      </c>
      <c r="H9" s="18">
        <v>0.30906008753626701</v>
      </c>
      <c r="I9" s="18">
        <v>1.3066439522998301</v>
      </c>
      <c r="J9" s="18">
        <v>0.54381467090742797</v>
      </c>
      <c r="K9" s="22"/>
      <c r="L9" s="5">
        <v>3.1262252848578101E-2</v>
      </c>
      <c r="M9" s="5">
        <v>3.7895520542993999E-2</v>
      </c>
      <c r="N9" s="5">
        <v>3.1647458777846603E-2</v>
      </c>
      <c r="O9" s="5">
        <v>3.6671677795338302E-2</v>
      </c>
      <c r="P9" s="5">
        <v>7.3228619436035397E-2</v>
      </c>
      <c r="Q9" s="5">
        <v>8.0358342411972303E-2</v>
      </c>
      <c r="R9" s="5">
        <v>5.6063141362760499E-2</v>
      </c>
      <c r="S9" s="5">
        <v>7.7963960727478507E-2</v>
      </c>
    </row>
    <row r="10" spans="1:19" ht="13.2" customHeight="1" x14ac:dyDescent="0.3">
      <c r="A10" s="4" t="s">
        <v>145</v>
      </c>
      <c r="B10" s="39">
        <v>797</v>
      </c>
      <c r="C10" s="18">
        <v>4.8911290322580596</v>
      </c>
      <c r="D10" s="18">
        <v>2.81073216272048</v>
      </c>
      <c r="E10" s="18">
        <v>3.0262096774193501</v>
      </c>
      <c r="F10" s="18">
        <v>1.96706172894125</v>
      </c>
      <c r="G10" s="18">
        <v>0.38810483870967699</v>
      </c>
      <c r="H10" s="18">
        <v>0.29611567867616301</v>
      </c>
      <c r="I10" s="18">
        <v>1.47681451612903</v>
      </c>
      <c r="J10" s="18">
        <v>0.54755475510307305</v>
      </c>
      <c r="K10" s="22"/>
      <c r="L10" s="5">
        <v>2.07445329607122E-2</v>
      </c>
      <c r="M10" s="5">
        <v>2.1802664572660502E-2</v>
      </c>
      <c r="N10" s="5">
        <v>2.0276824596207599E-2</v>
      </c>
      <c r="O10" s="5">
        <v>2.0524658591426E-2</v>
      </c>
      <c r="P10" s="5">
        <v>5.7678204127732599E-2</v>
      </c>
      <c r="Q10" s="5">
        <v>6.15800031365508E-2</v>
      </c>
      <c r="R10" s="5">
        <v>3.97537937478128E-2</v>
      </c>
      <c r="S10" s="5">
        <v>5.0734160280764697E-2</v>
      </c>
    </row>
    <row r="11" spans="1:19" ht="13.2" customHeight="1" x14ac:dyDescent="0.3">
      <c r="A11" s="4" t="s">
        <v>146</v>
      </c>
      <c r="B11" s="39">
        <v>293</v>
      </c>
      <c r="C11" s="18">
        <v>4.5167464114832603</v>
      </c>
      <c r="D11" s="18">
        <v>2.73285083408354</v>
      </c>
      <c r="E11" s="18">
        <v>2.7833219412166801</v>
      </c>
      <c r="F11" s="18">
        <v>1.89645866896203</v>
      </c>
      <c r="G11" s="18">
        <v>0.28161312371838698</v>
      </c>
      <c r="H11" s="18">
        <v>0.216029427474969</v>
      </c>
      <c r="I11" s="18">
        <v>1.4518113465481901</v>
      </c>
      <c r="J11" s="18">
        <v>0.62036273764654304</v>
      </c>
      <c r="K11" s="22"/>
      <c r="L11" s="5">
        <v>3.7764485073373801E-2</v>
      </c>
      <c r="M11" s="5">
        <v>4.5552207231132603E-2</v>
      </c>
      <c r="N11" s="5">
        <v>3.5482102121049797E-2</v>
      </c>
      <c r="O11" s="5">
        <v>3.8928049331573497E-2</v>
      </c>
      <c r="P11" s="5">
        <v>0.12848703843105899</v>
      </c>
      <c r="Q11" s="5">
        <v>0.133366033916092</v>
      </c>
      <c r="R11" s="5">
        <v>6.6372242137604398E-2</v>
      </c>
      <c r="S11" s="5">
        <v>9.5872015584559406E-2</v>
      </c>
    </row>
    <row r="12" spans="1:19" ht="13.2" customHeight="1" x14ac:dyDescent="0.3">
      <c r="A12" s="58" t="s">
        <v>229</v>
      </c>
      <c r="B12" s="60"/>
      <c r="C12" s="63"/>
      <c r="D12" s="63"/>
      <c r="E12" s="63"/>
      <c r="F12" s="63"/>
      <c r="G12" s="63"/>
      <c r="H12" s="63"/>
      <c r="I12" s="63"/>
      <c r="J12" s="63"/>
      <c r="K12" s="21"/>
      <c r="L12" s="59"/>
      <c r="M12" s="59"/>
      <c r="N12" s="59"/>
      <c r="O12" s="59"/>
      <c r="P12" s="59"/>
      <c r="Q12" s="59"/>
      <c r="R12" s="59"/>
      <c r="S12" s="59"/>
    </row>
    <row r="13" spans="1:19" ht="13.2" customHeight="1" x14ac:dyDescent="0.3">
      <c r="A13" s="4" t="s">
        <v>123</v>
      </c>
      <c r="B13" s="39">
        <v>834</v>
      </c>
      <c r="C13" s="18">
        <v>4.3984604935476597</v>
      </c>
      <c r="D13" s="18">
        <v>2.6214970028371201</v>
      </c>
      <c r="E13" s="18">
        <v>2.7466606293864602</v>
      </c>
      <c r="F13" s="18">
        <v>1.8276263562969299</v>
      </c>
      <c r="G13" s="18">
        <v>0.37582069277790298</v>
      </c>
      <c r="H13" s="18">
        <v>0.28233291538077898</v>
      </c>
      <c r="I13" s="18">
        <v>1.27597917138329</v>
      </c>
      <c r="J13" s="18">
        <v>0.51153773115941203</v>
      </c>
      <c r="K13" s="22"/>
      <c r="L13" s="5">
        <v>1.76898269837907E-2</v>
      </c>
      <c r="M13" s="5">
        <v>1.6717096947559101E-2</v>
      </c>
      <c r="N13" s="5">
        <v>1.74782978706414E-2</v>
      </c>
      <c r="O13" s="5">
        <v>1.69006452001077E-2</v>
      </c>
      <c r="P13" s="5">
        <v>5.3043415921115999E-2</v>
      </c>
      <c r="Q13" s="5">
        <v>5.7468269771074602E-2</v>
      </c>
      <c r="R13" s="5">
        <v>3.6730651006241802E-2</v>
      </c>
      <c r="S13" s="5">
        <v>4.3801048904523097E-2</v>
      </c>
    </row>
    <row r="14" spans="1:19" ht="13.2" customHeight="1" x14ac:dyDescent="0.3">
      <c r="A14" s="4" t="s">
        <v>124</v>
      </c>
      <c r="B14" s="39">
        <v>699</v>
      </c>
      <c r="C14" s="18">
        <v>5.1014843986670702</v>
      </c>
      <c r="D14" s="18">
        <v>3.0362411043186999</v>
      </c>
      <c r="E14" s="18">
        <v>3.0766434413814001</v>
      </c>
      <c r="F14" s="18">
        <v>2.1100183648836599</v>
      </c>
      <c r="G14" s="18">
        <v>0.39745531657073602</v>
      </c>
      <c r="H14" s="18">
        <v>0.29374330920361902</v>
      </c>
      <c r="I14" s="18">
        <v>1.6273856407149401</v>
      </c>
      <c r="J14" s="18">
        <v>0.63247943023141695</v>
      </c>
      <c r="K14" s="22"/>
      <c r="L14" s="5">
        <v>2.6516444859639901E-2</v>
      </c>
      <c r="M14" s="5">
        <v>3.2557117465224703E-2</v>
      </c>
      <c r="N14" s="5">
        <v>2.6348070349681198E-2</v>
      </c>
      <c r="O14" s="5">
        <v>2.9476182055401499E-2</v>
      </c>
      <c r="P14" s="5">
        <v>6.9923484116606996E-2</v>
      </c>
      <c r="Q14" s="5">
        <v>7.4488337534635296E-2</v>
      </c>
      <c r="R14" s="5">
        <v>4.4845675669433198E-2</v>
      </c>
      <c r="S14" s="5">
        <v>6.5857031475671401E-2</v>
      </c>
    </row>
    <row r="15" spans="1:19" ht="25.95" customHeight="1" x14ac:dyDescent="0.3">
      <c r="A15" s="4" t="s">
        <v>125</v>
      </c>
      <c r="B15" s="39">
        <v>16</v>
      </c>
      <c r="C15" s="18">
        <v>2.0983606557377001</v>
      </c>
      <c r="D15" s="64">
        <v>0.46284128533987201</v>
      </c>
      <c r="E15" s="18">
        <v>1.3770491803278699</v>
      </c>
      <c r="F15" s="64">
        <v>0.30074221990558903</v>
      </c>
      <c r="G15" s="18">
        <v>0</v>
      </c>
      <c r="H15" s="18">
        <v>0</v>
      </c>
      <c r="I15" s="64">
        <v>0.72131147540983598</v>
      </c>
      <c r="J15" s="64">
        <v>0.16209906543428301</v>
      </c>
      <c r="K15" s="22"/>
      <c r="L15" s="5">
        <v>0.14039332768452101</v>
      </c>
      <c r="M15" s="61">
        <v>0.24658431646273099</v>
      </c>
      <c r="N15" s="5">
        <v>0.111732953780178</v>
      </c>
      <c r="O15" s="61">
        <v>0.18713851441767801</v>
      </c>
      <c r="P15" s="5" t="s">
        <v>158</v>
      </c>
      <c r="Q15" s="5" t="s">
        <v>158</v>
      </c>
      <c r="R15" s="61">
        <v>0.32707625977155902</v>
      </c>
      <c r="S15" s="61">
        <v>0.50689598560247795</v>
      </c>
    </row>
    <row r="16" spans="1:19" ht="13.2" customHeight="1" x14ac:dyDescent="0.3">
      <c r="A16" s="58" t="s">
        <v>155</v>
      </c>
      <c r="B16" s="60"/>
      <c r="C16" s="63"/>
      <c r="D16" s="63"/>
      <c r="E16" s="63"/>
      <c r="F16" s="63"/>
      <c r="G16" s="63"/>
      <c r="H16" s="63"/>
      <c r="I16" s="63"/>
      <c r="J16" s="63"/>
      <c r="K16" s="21"/>
      <c r="L16" s="59"/>
      <c r="M16" s="59"/>
      <c r="N16" s="59"/>
      <c r="O16" s="59"/>
      <c r="P16" s="59"/>
      <c r="Q16" s="59"/>
      <c r="R16" s="59"/>
      <c r="S16" s="59"/>
    </row>
    <row r="17" spans="1:19" ht="13.2" customHeight="1" x14ac:dyDescent="0.3">
      <c r="A17" s="4" t="s">
        <v>156</v>
      </c>
      <c r="B17" s="39">
        <v>1180</v>
      </c>
      <c r="C17" s="18">
        <v>5.2328178694158103</v>
      </c>
      <c r="D17" s="18">
        <v>2.9749374041055501</v>
      </c>
      <c r="E17" s="18">
        <v>3.1271477663230298</v>
      </c>
      <c r="F17" s="18">
        <v>2.0548810562585902</v>
      </c>
      <c r="G17" s="18">
        <v>0.38230240549828198</v>
      </c>
      <c r="H17" s="18">
        <v>0.28408542666007902</v>
      </c>
      <c r="I17" s="18">
        <v>1.7233676975945</v>
      </c>
      <c r="J17" s="18">
        <v>0.63597092118688203</v>
      </c>
      <c r="K17" s="22"/>
      <c r="L17" s="5">
        <v>1.82909942935221E-2</v>
      </c>
      <c r="M17" s="5">
        <v>2.1292189039723599E-2</v>
      </c>
      <c r="N17" s="5">
        <v>1.80640325820625E-2</v>
      </c>
      <c r="O17" s="5">
        <v>1.95798428721311E-2</v>
      </c>
      <c r="P17" s="5">
        <v>5.6083018909103798E-2</v>
      </c>
      <c r="Q17" s="5">
        <v>5.9968733279165298E-2</v>
      </c>
      <c r="R17" s="5">
        <v>3.2303494753051998E-2</v>
      </c>
      <c r="S17" s="5">
        <v>4.5911733282043697E-2</v>
      </c>
    </row>
    <row r="18" spans="1:19" ht="13.2" customHeight="1" x14ac:dyDescent="0.3">
      <c r="A18" s="56" t="s">
        <v>157</v>
      </c>
      <c r="B18" s="50">
        <v>369</v>
      </c>
      <c r="C18" s="48">
        <v>3.8527057316682698</v>
      </c>
      <c r="D18" s="48">
        <v>2.4907809515779298</v>
      </c>
      <c r="E18" s="48">
        <v>2.5014409221901999</v>
      </c>
      <c r="F18" s="48">
        <v>1.75748168931116</v>
      </c>
      <c r="G18" s="48">
        <v>0.38168427793788001</v>
      </c>
      <c r="H18" s="48">
        <v>0.28626621978505101</v>
      </c>
      <c r="I18" s="48">
        <v>0.96958053154018498</v>
      </c>
      <c r="J18" s="48">
        <v>0.44703304248171599</v>
      </c>
      <c r="K18" s="22"/>
      <c r="L18" s="11">
        <v>2.6534349879647E-2</v>
      </c>
      <c r="M18" s="11">
        <v>3.3042481150673403E-2</v>
      </c>
      <c r="N18" s="11">
        <v>2.8246523714049999E-2</v>
      </c>
      <c r="O18" s="11">
        <v>3.2239063629953497E-2</v>
      </c>
      <c r="P18" s="11">
        <v>6.5946168480254003E-2</v>
      </c>
      <c r="Q18" s="11">
        <v>7.1667146337116294E-2</v>
      </c>
      <c r="R18" s="11">
        <v>4.8993383068004201E-2</v>
      </c>
      <c r="S18" s="11">
        <v>7.0500147434750096E-2</v>
      </c>
    </row>
    <row r="19" spans="1:19" ht="169.2" customHeight="1" x14ac:dyDescent="0.3">
      <c r="A19" s="176" t="s">
        <v>583</v>
      </c>
      <c r="B19" s="177"/>
      <c r="C19" s="180"/>
      <c r="D19" s="180"/>
      <c r="E19" s="180"/>
      <c r="F19" s="180"/>
      <c r="G19" s="180"/>
      <c r="H19" s="180"/>
      <c r="I19" s="180"/>
      <c r="J19" s="180"/>
      <c r="K19" s="22"/>
      <c r="L19" s="5"/>
      <c r="M19" s="5"/>
      <c r="N19" s="5"/>
      <c r="O19" s="5"/>
      <c r="P19" s="5"/>
      <c r="Q19" s="5"/>
      <c r="R19" s="5"/>
      <c r="S19" s="5"/>
    </row>
    <row r="20" spans="1:19" ht="13.2" customHeight="1" x14ac:dyDescent="0.3">
      <c r="A20" s="4"/>
      <c r="B20" s="22"/>
      <c r="C20" s="22"/>
      <c r="D20" s="22"/>
      <c r="E20" s="22"/>
      <c r="F20" s="22"/>
      <c r="G20" s="22"/>
      <c r="H20" s="22"/>
      <c r="I20" s="22"/>
      <c r="J20" s="22"/>
      <c r="K20" s="22"/>
      <c r="L20" s="22"/>
      <c r="M20" s="22"/>
      <c r="N20" s="22"/>
      <c r="O20" s="22"/>
      <c r="P20" s="22"/>
      <c r="Q20" s="22"/>
      <c r="R20" s="22"/>
      <c r="S20" s="22"/>
    </row>
    <row r="21" spans="1:19" ht="13.2" customHeight="1" x14ac:dyDescent="0.3"/>
    <row r="22" spans="1:19" ht="13.2" customHeight="1" x14ac:dyDescent="0.3"/>
    <row r="23" spans="1:19" ht="13.2" customHeight="1" x14ac:dyDescent="0.3"/>
    <row r="24" spans="1:19" ht="13.2" customHeight="1" x14ac:dyDescent="0.3"/>
    <row r="25" spans="1:19" ht="13.2" customHeight="1" x14ac:dyDescent="0.3"/>
    <row r="26" spans="1:19" ht="13.2" customHeight="1" x14ac:dyDescent="0.3"/>
    <row r="27" spans="1:19" ht="13.2" customHeight="1" x14ac:dyDescent="0.3"/>
    <row r="28" spans="1:19" ht="13.2" customHeight="1" x14ac:dyDescent="0.3"/>
    <row r="29" spans="1:19" ht="13.2" customHeight="1" x14ac:dyDescent="0.3"/>
    <row r="30" spans="1:19" ht="13.2" customHeight="1" x14ac:dyDescent="0.3"/>
    <row r="31" spans="1:19" ht="13.2" customHeight="1" x14ac:dyDescent="0.3"/>
    <row r="32" spans="1:1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4">
    <mergeCell ref="A19:J19"/>
    <mergeCell ref="L3:S3"/>
    <mergeCell ref="L4:M4"/>
    <mergeCell ref="N4:O4"/>
    <mergeCell ref="P4:Q4"/>
    <mergeCell ref="R4:S4"/>
    <mergeCell ref="A2:J2"/>
    <mergeCell ref="E3:J3"/>
    <mergeCell ref="C4:D4"/>
    <mergeCell ref="E4:F4"/>
    <mergeCell ref="G4:H4"/>
    <mergeCell ref="I4:J4"/>
    <mergeCell ref="A3:A5"/>
    <mergeCell ref="B3:B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90"/>
  <sheetViews>
    <sheetView showGridLines="0" workbookViewId="0"/>
  </sheetViews>
  <sheetFormatPr baseColWidth="10" defaultRowHeight="14.4" x14ac:dyDescent="0.3"/>
  <cols>
    <col min="1" max="1" width="40.6640625" customWidth="1"/>
  </cols>
  <sheetData>
    <row r="1" spans="1:19" ht="13.2" customHeight="1" x14ac:dyDescent="0.3">
      <c r="A1" s="2" t="s">
        <v>537</v>
      </c>
      <c r="J1" s="14" t="str">
        <f>HYPERLINK("#'Verzeichnis'!A1", "Zurück zum Verzeichnis")</f>
        <v>Zurück zum Verzeichnis</v>
      </c>
      <c r="O1" s="1"/>
    </row>
    <row r="2" spans="1:19" ht="13.2" customHeight="1" x14ac:dyDescent="0.3">
      <c r="A2" s="2" t="s">
        <v>12</v>
      </c>
      <c r="B2" s="2"/>
      <c r="C2" s="2"/>
      <c r="D2" s="2"/>
      <c r="E2" s="2"/>
      <c r="F2" s="2"/>
      <c r="G2" s="2"/>
      <c r="H2" s="2"/>
      <c r="I2" s="2"/>
    </row>
    <row r="3" spans="1:19" ht="13.2" customHeight="1" x14ac:dyDescent="0.3">
      <c r="A3" s="174" t="s">
        <v>517</v>
      </c>
      <c r="B3" s="167" t="s">
        <v>133</v>
      </c>
      <c r="C3" s="167" t="s">
        <v>539</v>
      </c>
      <c r="D3" s="167" t="s">
        <v>540</v>
      </c>
      <c r="E3" s="167" t="s">
        <v>541</v>
      </c>
      <c r="F3" s="179" t="s">
        <v>538</v>
      </c>
      <c r="G3" s="179"/>
      <c r="H3" s="179"/>
      <c r="I3" s="179"/>
      <c r="K3" s="167" t="s">
        <v>73</v>
      </c>
      <c r="L3" s="167"/>
      <c r="M3" s="167"/>
      <c r="N3" s="167"/>
      <c r="O3" s="167"/>
      <c r="P3" s="167"/>
      <c r="Q3" s="167"/>
    </row>
    <row r="4" spans="1:19" ht="25.95" customHeight="1" x14ac:dyDescent="0.3">
      <c r="A4" s="179"/>
      <c r="B4" s="167"/>
      <c r="C4" s="167"/>
      <c r="D4" s="167"/>
      <c r="E4" s="167"/>
      <c r="F4" s="173" t="s">
        <v>542</v>
      </c>
      <c r="G4" s="173"/>
      <c r="H4" s="173" t="s">
        <v>531</v>
      </c>
      <c r="I4" s="173"/>
      <c r="K4" s="167" t="s">
        <v>539</v>
      </c>
      <c r="L4" s="167" t="s">
        <v>540</v>
      </c>
      <c r="M4" s="167" t="s">
        <v>543</v>
      </c>
      <c r="N4" s="173" t="s">
        <v>542</v>
      </c>
      <c r="O4" s="173"/>
      <c r="P4" s="173" t="s">
        <v>531</v>
      </c>
      <c r="Q4" s="173"/>
    </row>
    <row r="5" spans="1:19" ht="25.95" customHeight="1" x14ac:dyDescent="0.3">
      <c r="A5" s="174"/>
      <c r="B5" s="167"/>
      <c r="C5" s="167"/>
      <c r="D5" s="167"/>
      <c r="E5" s="167"/>
      <c r="F5" s="16" t="s">
        <v>533</v>
      </c>
      <c r="G5" s="16" t="s">
        <v>534</v>
      </c>
      <c r="H5" s="16" t="s">
        <v>533</v>
      </c>
      <c r="I5" s="16" t="s">
        <v>534</v>
      </c>
      <c r="J5" s="22"/>
      <c r="K5" s="167"/>
      <c r="L5" s="167"/>
      <c r="M5" s="167"/>
      <c r="N5" s="16" t="s">
        <v>533</v>
      </c>
      <c r="O5" s="16" t="s">
        <v>534</v>
      </c>
      <c r="P5" s="16" t="s">
        <v>533</v>
      </c>
      <c r="Q5" s="16" t="s">
        <v>534</v>
      </c>
      <c r="R5" s="22"/>
      <c r="S5" s="22"/>
    </row>
    <row r="6" spans="1:19" ht="13.2" customHeight="1" x14ac:dyDescent="0.3">
      <c r="A6" s="28" t="s">
        <v>122</v>
      </c>
      <c r="B6" s="67">
        <v>1550</v>
      </c>
      <c r="C6" s="67">
        <v>6056.7754838709698</v>
      </c>
      <c r="D6" s="67">
        <v>4640.6337123084504</v>
      </c>
      <c r="E6" s="67">
        <v>4826.2645584265301</v>
      </c>
      <c r="F6" s="57">
        <v>1031.64857142857</v>
      </c>
      <c r="G6" s="57">
        <v>1735.77560136843</v>
      </c>
      <c r="H6" s="57">
        <v>1678.2270289595999</v>
      </c>
      <c r="I6" s="57">
        <v>2493.4499259044801</v>
      </c>
      <c r="J6" s="21"/>
      <c r="K6" s="6">
        <v>1.45870599392273E-2</v>
      </c>
      <c r="L6" s="6">
        <v>1.2498361765412301E-2</v>
      </c>
      <c r="M6" s="6">
        <v>1.23804602663129E-2</v>
      </c>
      <c r="N6" s="6">
        <v>1.26309937017407E-2</v>
      </c>
      <c r="O6" s="6">
        <v>1.1247453821965901E-2</v>
      </c>
      <c r="P6" s="6">
        <v>1.45694063821122E-2</v>
      </c>
      <c r="Q6" s="6">
        <v>1.4070555443198501E-2</v>
      </c>
      <c r="R6" s="22"/>
      <c r="S6" s="22"/>
    </row>
    <row r="7" spans="1:19" ht="25.95" customHeight="1" x14ac:dyDescent="0.3">
      <c r="A7" s="58" t="s">
        <v>408</v>
      </c>
      <c r="B7" s="68">
        <v>1534</v>
      </c>
      <c r="C7" s="68">
        <v>6114.1492829204799</v>
      </c>
      <c r="D7" s="68">
        <v>4677.8578553615998</v>
      </c>
      <c r="E7" s="68">
        <v>4859.7983933661599</v>
      </c>
      <c r="F7" s="60">
        <v>1034.30800617556</v>
      </c>
      <c r="G7" s="60">
        <v>1736.39666795893</v>
      </c>
      <c r="H7" s="60">
        <v>1682.9544231114301</v>
      </c>
      <c r="I7" s="60">
        <v>2494.1250410593202</v>
      </c>
      <c r="J7" s="21"/>
      <c r="K7" s="59">
        <v>1.4408647917474799E-2</v>
      </c>
      <c r="L7" s="59">
        <v>1.2331855250782E-2</v>
      </c>
      <c r="M7" s="59">
        <v>1.2246232620511501E-2</v>
      </c>
      <c r="N7" s="59">
        <v>1.26371398501345E-2</v>
      </c>
      <c r="O7" s="59">
        <v>1.1299647432803501E-2</v>
      </c>
      <c r="P7" s="59">
        <v>1.4582965388707099E-2</v>
      </c>
      <c r="Q7" s="59">
        <v>1.41381090321954E-2</v>
      </c>
      <c r="R7" s="22"/>
      <c r="S7" s="22"/>
    </row>
    <row r="8" spans="1:19" ht="13.2" customHeight="1" x14ac:dyDescent="0.3">
      <c r="A8" s="58" t="s">
        <v>143</v>
      </c>
      <c r="B8" s="68"/>
      <c r="C8" s="68"/>
      <c r="D8" s="68"/>
      <c r="E8" s="68"/>
      <c r="F8" s="60"/>
      <c r="G8" s="60"/>
      <c r="H8" s="60"/>
      <c r="I8" s="60"/>
      <c r="J8" s="21"/>
      <c r="K8" s="59"/>
      <c r="L8" s="59"/>
      <c r="M8" s="59"/>
      <c r="N8" s="59"/>
      <c r="O8" s="59"/>
      <c r="P8" s="59"/>
      <c r="Q8" s="59"/>
      <c r="R8" s="22"/>
      <c r="S8" s="22"/>
    </row>
    <row r="9" spans="1:19" ht="13.2" customHeight="1" x14ac:dyDescent="0.3">
      <c r="A9" s="4" t="s">
        <v>144</v>
      </c>
      <c r="B9" s="65">
        <v>459</v>
      </c>
      <c r="C9" s="65">
        <v>6064.8954248365999</v>
      </c>
      <c r="D9" s="65">
        <v>4454.0591999999997</v>
      </c>
      <c r="E9" s="65">
        <v>4742.3969335604797</v>
      </c>
      <c r="F9" s="39">
        <v>1072.75028901734</v>
      </c>
      <c r="G9" s="39">
        <v>1718.68635545491</v>
      </c>
      <c r="H9" s="39">
        <v>1769.7310870947199</v>
      </c>
      <c r="I9" s="39">
        <v>2487.56661003523</v>
      </c>
      <c r="J9" s="22"/>
      <c r="K9" s="5">
        <v>2.8938455055464499E-2</v>
      </c>
      <c r="L9" s="5">
        <v>2.65671007804767E-2</v>
      </c>
      <c r="M9" s="5">
        <v>2.5305909109725199E-2</v>
      </c>
      <c r="N9" s="5">
        <v>2.4289672631233598E-2</v>
      </c>
      <c r="O9" s="5">
        <v>2.28873759380985E-2</v>
      </c>
      <c r="P9" s="5">
        <v>2.6758889443245101E-2</v>
      </c>
      <c r="Q9" s="5">
        <v>2.7582928491920702E-2</v>
      </c>
      <c r="R9" s="22"/>
      <c r="S9" s="22"/>
    </row>
    <row r="10" spans="1:19" ht="13.2" customHeight="1" x14ac:dyDescent="0.3">
      <c r="A10" s="4" t="s">
        <v>145</v>
      </c>
      <c r="B10" s="65">
        <v>798</v>
      </c>
      <c r="C10" s="65">
        <v>6086.7167919799504</v>
      </c>
      <c r="D10" s="65">
        <v>4729.5034079844199</v>
      </c>
      <c r="E10" s="65">
        <v>4894.2298387096698</v>
      </c>
      <c r="F10" s="39">
        <v>1000.86544405522</v>
      </c>
      <c r="G10" s="39">
        <v>1741.3835921402001</v>
      </c>
      <c r="H10" s="39">
        <v>1617.44921744922</v>
      </c>
      <c r="I10" s="39">
        <v>2487.8669114668901</v>
      </c>
      <c r="J10" s="22"/>
      <c r="K10" s="5">
        <v>1.9264797291209598E-2</v>
      </c>
      <c r="L10" s="5">
        <v>1.7064427073724402E-2</v>
      </c>
      <c r="M10" s="5">
        <v>1.7246733839859401E-2</v>
      </c>
      <c r="N10" s="5">
        <v>1.6588174057913602E-2</v>
      </c>
      <c r="O10" s="5">
        <v>1.45844192646951E-2</v>
      </c>
      <c r="P10" s="5">
        <v>1.90702981342529E-2</v>
      </c>
      <c r="Q10" s="5">
        <v>1.7866736567019401E-2</v>
      </c>
      <c r="R10" s="22"/>
      <c r="S10" s="22"/>
    </row>
    <row r="11" spans="1:19" ht="13.2" customHeight="1" x14ac:dyDescent="0.3">
      <c r="A11" s="4" t="s">
        <v>146</v>
      </c>
      <c r="B11" s="65">
        <v>293</v>
      </c>
      <c r="C11" s="65">
        <v>5962.5085324232004</v>
      </c>
      <c r="D11" s="65">
        <v>4708.9353099730497</v>
      </c>
      <c r="E11" s="65">
        <v>4776.5276828434698</v>
      </c>
      <c r="F11" s="39">
        <v>1057.5151331719101</v>
      </c>
      <c r="G11" s="39">
        <v>1747.81866001306</v>
      </c>
      <c r="H11" s="39">
        <v>1716.12475442043</v>
      </c>
      <c r="I11" s="39">
        <v>2518.6563572502</v>
      </c>
      <c r="J11" s="22"/>
      <c r="K11" s="5">
        <v>3.4006909883407002E-2</v>
      </c>
      <c r="L11" s="5">
        <v>2.20736870509422E-2</v>
      </c>
      <c r="M11" s="5">
        <v>2.2561373342557402E-2</v>
      </c>
      <c r="N11" s="5">
        <v>3.07562840745732E-2</v>
      </c>
      <c r="O11" s="5">
        <v>2.61722174411811E-2</v>
      </c>
      <c r="P11" s="5">
        <v>3.7965414482969098E-2</v>
      </c>
      <c r="Q11" s="5">
        <v>3.6276024144097002E-2</v>
      </c>
      <c r="R11" s="22"/>
      <c r="S11" s="22"/>
    </row>
    <row r="12" spans="1:19" ht="13.2" customHeight="1" x14ac:dyDescent="0.3">
      <c r="A12" s="58" t="s">
        <v>229</v>
      </c>
      <c r="B12" s="68"/>
      <c r="C12" s="68"/>
      <c r="D12" s="68"/>
      <c r="E12" s="68"/>
      <c r="F12" s="60"/>
      <c r="G12" s="60"/>
      <c r="H12" s="60"/>
      <c r="I12" s="60"/>
      <c r="J12" s="21"/>
      <c r="K12" s="59"/>
      <c r="L12" s="59"/>
      <c r="M12" s="59"/>
      <c r="N12" s="59"/>
      <c r="O12" s="59"/>
      <c r="P12" s="59"/>
      <c r="Q12" s="59"/>
      <c r="R12" s="22"/>
      <c r="S12" s="22"/>
    </row>
    <row r="13" spans="1:19" ht="13.2" customHeight="1" x14ac:dyDescent="0.3">
      <c r="A13" s="4" t="s">
        <v>123</v>
      </c>
      <c r="B13" s="65">
        <v>834</v>
      </c>
      <c r="C13" s="65">
        <v>6109.88968824941</v>
      </c>
      <c r="D13" s="65">
        <v>4454.2377622377599</v>
      </c>
      <c r="E13" s="65">
        <v>4614.5782205116602</v>
      </c>
      <c r="F13" s="39">
        <v>1049.1348569075601</v>
      </c>
      <c r="G13" s="39">
        <v>1760.2836148649101</v>
      </c>
      <c r="H13" s="39">
        <v>1680.06857896472</v>
      </c>
      <c r="I13" s="39">
        <v>2524.90242582272</v>
      </c>
      <c r="J13" s="22"/>
      <c r="K13" s="5">
        <v>1.7035187347787299E-2</v>
      </c>
      <c r="L13" s="5">
        <v>1.46343719062033E-2</v>
      </c>
      <c r="M13" s="5">
        <v>1.4004437240693999E-2</v>
      </c>
      <c r="N13" s="5">
        <v>1.45944124108016E-2</v>
      </c>
      <c r="O13" s="5">
        <v>1.21681783939719E-2</v>
      </c>
      <c r="P13" s="5">
        <v>1.9222441511022901E-2</v>
      </c>
      <c r="Q13" s="5">
        <v>1.8857095449741301E-2</v>
      </c>
      <c r="R13" s="22"/>
      <c r="S13" s="22"/>
    </row>
    <row r="14" spans="1:19" ht="13.2" customHeight="1" x14ac:dyDescent="0.3">
      <c r="A14" s="4" t="s">
        <v>124</v>
      </c>
      <c r="B14" s="65">
        <v>700</v>
      </c>
      <c r="C14" s="65">
        <v>6119.2242857142801</v>
      </c>
      <c r="D14" s="65">
        <v>4974.9790940766597</v>
      </c>
      <c r="E14" s="65">
        <v>5187.9224477431098</v>
      </c>
      <c r="F14" s="39">
        <v>1017.2066017572999</v>
      </c>
      <c r="G14" s="39">
        <v>1708.8114042607999</v>
      </c>
      <c r="H14" s="39">
        <v>1686.4003937007899</v>
      </c>
      <c r="I14" s="39">
        <v>2458.4751711590502</v>
      </c>
      <c r="J14" s="22"/>
      <c r="K14" s="5">
        <v>2.4194178343707601E-2</v>
      </c>
      <c r="L14" s="5">
        <v>2.0146651830950098E-2</v>
      </c>
      <c r="M14" s="5">
        <v>2.0433548181677901E-2</v>
      </c>
      <c r="N14" s="5">
        <v>2.1623741906957199E-2</v>
      </c>
      <c r="O14" s="5">
        <v>2.0152344565313E-2</v>
      </c>
      <c r="P14" s="5">
        <v>2.2299546700944601E-2</v>
      </c>
      <c r="Q14" s="5">
        <v>2.13425825404602E-2</v>
      </c>
      <c r="R14" s="22"/>
      <c r="S14" s="22"/>
    </row>
    <row r="15" spans="1:19" ht="25.95" customHeight="1" x14ac:dyDescent="0.3">
      <c r="A15" s="4" t="s">
        <v>125</v>
      </c>
      <c r="B15" s="65">
        <v>16</v>
      </c>
      <c r="C15" s="65">
        <v>556.0625</v>
      </c>
      <c r="D15" s="65">
        <v>494.277777777778</v>
      </c>
      <c r="E15" s="65">
        <v>583.40983606557404</v>
      </c>
      <c r="F15" s="39">
        <v>278.03125</v>
      </c>
      <c r="G15" s="69">
        <v>1260.4965342215901</v>
      </c>
      <c r="H15" s="39">
        <v>423.66666666666703</v>
      </c>
      <c r="I15" s="69">
        <v>1939.90001220554</v>
      </c>
      <c r="J15" s="22"/>
      <c r="K15" s="5">
        <v>0.128865156120756</v>
      </c>
      <c r="L15" s="5">
        <v>0.123436067914894</v>
      </c>
      <c r="M15" s="5">
        <v>0.134741552992895</v>
      </c>
      <c r="N15" s="5">
        <v>9.2798267573362597E-2</v>
      </c>
      <c r="O15" s="61">
        <v>0.15170686279297099</v>
      </c>
      <c r="P15" s="5">
        <v>0.14555944044623301</v>
      </c>
      <c r="Q15" s="61">
        <v>0.188701087497819</v>
      </c>
      <c r="R15" s="22"/>
      <c r="S15" s="22"/>
    </row>
    <row r="16" spans="1:19" ht="13.2" customHeight="1" x14ac:dyDescent="0.3">
      <c r="A16" s="58" t="s">
        <v>155</v>
      </c>
      <c r="B16" s="68"/>
      <c r="C16" s="68"/>
      <c r="D16" s="68"/>
      <c r="E16" s="68"/>
      <c r="F16" s="60"/>
      <c r="G16" s="60"/>
      <c r="H16" s="60"/>
      <c r="I16" s="60"/>
      <c r="J16" s="21"/>
      <c r="K16" s="59"/>
      <c r="L16" s="59"/>
      <c r="M16" s="59"/>
      <c r="N16" s="59"/>
      <c r="O16" s="59"/>
      <c r="P16" s="59"/>
      <c r="Q16" s="59"/>
      <c r="R16" s="22"/>
      <c r="S16" s="22"/>
    </row>
    <row r="17" spans="1:19" ht="13.2" customHeight="1" x14ac:dyDescent="0.3">
      <c r="A17" s="4" t="s">
        <v>156</v>
      </c>
      <c r="B17" s="65">
        <v>1181</v>
      </c>
      <c r="C17" s="65">
        <v>5127.53429297206</v>
      </c>
      <c r="D17" s="65">
        <v>5042.14654454621</v>
      </c>
      <c r="E17" s="65">
        <v>5200.5962199312698</v>
      </c>
      <c r="F17" s="39">
        <v>994.02790544977097</v>
      </c>
      <c r="G17" s="39">
        <v>1748.22971914051</v>
      </c>
      <c r="H17" s="39">
        <v>1663.17440263664</v>
      </c>
      <c r="I17" s="39">
        <v>2530.64848551145</v>
      </c>
      <c r="J17" s="22"/>
      <c r="K17" s="5">
        <v>1.39824444235392E-2</v>
      </c>
      <c r="L17" s="5">
        <v>1.45658344497789E-2</v>
      </c>
      <c r="M17" s="5">
        <v>1.4502232602459E-2</v>
      </c>
      <c r="N17" s="5">
        <v>1.5761199807667499E-2</v>
      </c>
      <c r="O17" s="5">
        <v>1.3706566634306701E-2</v>
      </c>
      <c r="P17" s="5">
        <v>1.7113579840924199E-2</v>
      </c>
      <c r="Q17" s="5">
        <v>1.6875124341885199E-2</v>
      </c>
      <c r="R17" s="22"/>
      <c r="S17" s="22"/>
    </row>
    <row r="18" spans="1:19" ht="13.2" customHeight="1" x14ac:dyDescent="0.3">
      <c r="A18" s="56" t="s">
        <v>157</v>
      </c>
      <c r="B18" s="66">
        <v>369</v>
      </c>
      <c r="C18" s="66">
        <v>9030.8509485094801</v>
      </c>
      <c r="D18" s="66">
        <v>4053.9951338199498</v>
      </c>
      <c r="E18" s="66">
        <v>4268.1831572206202</v>
      </c>
      <c r="F18" s="50">
        <v>1107.8404255319199</v>
      </c>
      <c r="G18" s="50">
        <v>1713.5923391885201</v>
      </c>
      <c r="H18" s="50">
        <v>1706.28981054787</v>
      </c>
      <c r="I18" s="50">
        <v>2428.5790191609399</v>
      </c>
      <c r="J18" s="22"/>
      <c r="K18" s="11">
        <v>2.5664302236757499E-2</v>
      </c>
      <c r="L18" s="11">
        <v>2.2067690360706198E-2</v>
      </c>
      <c r="M18" s="11">
        <v>2.2009619831871201E-2</v>
      </c>
      <c r="N18" s="11">
        <v>2.1066396148731001E-2</v>
      </c>
      <c r="O18" s="11">
        <v>2.00503395804131E-2</v>
      </c>
      <c r="P18" s="11">
        <v>2.8481079137576099E-2</v>
      </c>
      <c r="Q18" s="11">
        <v>2.60442781068559E-2</v>
      </c>
      <c r="R18" s="22"/>
      <c r="S18" s="22"/>
    </row>
    <row r="19" spans="1:19" ht="169.2" customHeight="1" x14ac:dyDescent="0.3">
      <c r="A19" s="176" t="s">
        <v>584</v>
      </c>
      <c r="B19" s="176"/>
      <c r="C19" s="176"/>
      <c r="D19" s="176"/>
      <c r="E19" s="176"/>
      <c r="F19" s="176"/>
      <c r="G19" s="180"/>
      <c r="H19" s="176"/>
      <c r="I19" s="176"/>
      <c r="J19" s="22"/>
      <c r="K19" s="22"/>
      <c r="L19" s="22"/>
      <c r="M19" s="22"/>
      <c r="N19" s="22"/>
      <c r="O19" s="22"/>
      <c r="P19" s="22"/>
      <c r="Q19" s="22"/>
      <c r="R19" s="22"/>
      <c r="S19" s="22"/>
    </row>
    <row r="20" spans="1:19" ht="13.2" customHeight="1" x14ac:dyDescent="0.3">
      <c r="A20" s="4"/>
      <c r="B20" s="22"/>
      <c r="C20" s="22"/>
      <c r="D20" s="22"/>
      <c r="E20" s="22"/>
      <c r="F20" s="22"/>
      <c r="G20" s="18"/>
      <c r="H20" s="22"/>
      <c r="I20" s="22"/>
      <c r="J20" s="22"/>
      <c r="K20" s="22"/>
      <c r="L20" s="22"/>
      <c r="M20" s="22"/>
      <c r="N20" s="22"/>
      <c r="O20" s="22"/>
      <c r="P20" s="22"/>
      <c r="Q20" s="22"/>
      <c r="R20" s="22"/>
      <c r="S20" s="22"/>
    </row>
    <row r="21" spans="1:19" ht="13.2" customHeight="1" x14ac:dyDescent="0.3">
      <c r="G21" s="19"/>
    </row>
    <row r="22" spans="1:19" ht="13.2" customHeight="1" x14ac:dyDescent="0.3">
      <c r="G22" s="19"/>
    </row>
    <row r="23" spans="1:19" ht="13.2" customHeight="1" x14ac:dyDescent="0.3">
      <c r="G23" s="19"/>
    </row>
    <row r="24" spans="1:19" ht="13.2" customHeight="1" x14ac:dyDescent="0.3">
      <c r="G24" s="19"/>
    </row>
    <row r="25" spans="1:19" ht="13.2" customHeight="1" x14ac:dyDescent="0.3">
      <c r="G25" s="19"/>
    </row>
    <row r="26" spans="1:19" ht="13.2" customHeight="1" x14ac:dyDescent="0.3">
      <c r="G26" s="19"/>
    </row>
    <row r="27" spans="1:19" ht="13.2" customHeight="1" x14ac:dyDescent="0.3">
      <c r="G27" s="19"/>
    </row>
    <row r="28" spans="1:19" ht="13.2" customHeight="1" x14ac:dyDescent="0.3">
      <c r="G28" s="19"/>
    </row>
    <row r="29" spans="1:19" ht="13.2" customHeight="1" x14ac:dyDescent="0.3">
      <c r="G29" s="19"/>
    </row>
    <row r="30" spans="1:19" ht="13.2" customHeight="1" x14ac:dyDescent="0.3">
      <c r="G30" s="19"/>
    </row>
    <row r="31" spans="1:19" ht="13.2" customHeight="1" x14ac:dyDescent="0.3">
      <c r="G31" s="19"/>
    </row>
    <row r="32" spans="1:19" ht="13.2" customHeight="1" x14ac:dyDescent="0.3">
      <c r="G32" s="19"/>
    </row>
    <row r="33" spans="7:7" ht="13.2" customHeight="1" x14ac:dyDescent="0.3">
      <c r="G33" s="19"/>
    </row>
    <row r="34" spans="7:7" ht="13.2" customHeight="1" x14ac:dyDescent="0.3"/>
    <row r="35" spans="7:7" ht="13.2" customHeight="1" x14ac:dyDescent="0.3">
      <c r="G35" s="19"/>
    </row>
    <row r="36" spans="7:7" ht="13.2" customHeight="1" x14ac:dyDescent="0.3">
      <c r="G36" s="19"/>
    </row>
    <row r="37" spans="7:7" ht="13.2" customHeight="1" x14ac:dyDescent="0.3"/>
    <row r="38" spans="7:7" ht="13.2" customHeight="1" x14ac:dyDescent="0.3">
      <c r="G38" s="19"/>
    </row>
    <row r="39" spans="7:7" ht="13.2" customHeight="1" x14ac:dyDescent="0.3">
      <c r="G39" s="19"/>
    </row>
    <row r="40" spans="7:7" ht="13.2" customHeight="1" x14ac:dyDescent="0.3"/>
    <row r="41" spans="7:7" ht="13.2" customHeight="1" x14ac:dyDescent="0.3">
      <c r="G41" s="19"/>
    </row>
    <row r="42" spans="7:7" ht="13.2" customHeight="1" x14ac:dyDescent="0.3">
      <c r="G42" s="19"/>
    </row>
    <row r="43" spans="7:7" ht="13.2" customHeight="1" x14ac:dyDescent="0.3"/>
    <row r="44" spans="7:7" ht="13.2" customHeight="1" x14ac:dyDescent="0.3">
      <c r="G44" s="19"/>
    </row>
    <row r="45" spans="7:7" ht="13.2" customHeight="1" x14ac:dyDescent="0.3">
      <c r="G45" s="19"/>
    </row>
    <row r="46" spans="7:7" ht="13.2" customHeight="1" x14ac:dyDescent="0.3"/>
    <row r="47" spans="7:7" ht="13.2" customHeight="1" x14ac:dyDescent="0.3">
      <c r="G47" s="19"/>
    </row>
    <row r="48" spans="7:7" ht="13.2" customHeight="1" x14ac:dyDescent="0.3">
      <c r="G48" s="19"/>
    </row>
    <row r="49" spans="7:7" ht="13.2" customHeight="1" x14ac:dyDescent="0.3">
      <c r="G49" s="19"/>
    </row>
    <row r="50" spans="7:7" ht="13.2" customHeight="1" x14ac:dyDescent="0.3">
      <c r="G50" s="19"/>
    </row>
    <row r="51" spans="7:7" ht="13.2" customHeight="1" x14ac:dyDescent="0.3">
      <c r="G51" s="19"/>
    </row>
    <row r="52" spans="7:7" ht="13.2" customHeight="1" x14ac:dyDescent="0.3">
      <c r="G52" s="19"/>
    </row>
    <row r="53" spans="7:7" ht="13.2" customHeight="1" x14ac:dyDescent="0.3">
      <c r="G53" s="19"/>
    </row>
    <row r="54" spans="7:7" ht="13.2" customHeight="1" x14ac:dyDescent="0.3">
      <c r="G54" s="19"/>
    </row>
    <row r="55" spans="7:7" ht="13.2" customHeight="1" x14ac:dyDescent="0.3">
      <c r="G55" s="19"/>
    </row>
    <row r="56" spans="7:7" ht="13.2" customHeight="1" x14ac:dyDescent="0.3">
      <c r="G56" s="19"/>
    </row>
    <row r="57" spans="7:7" ht="13.2" customHeight="1" x14ac:dyDescent="0.3">
      <c r="G57" s="19"/>
    </row>
    <row r="58" spans="7:7" ht="13.2" customHeight="1" x14ac:dyDescent="0.3">
      <c r="G58" s="19"/>
    </row>
    <row r="59" spans="7:7" ht="13.2" customHeight="1" x14ac:dyDescent="0.3">
      <c r="G59" s="19"/>
    </row>
    <row r="60" spans="7:7" ht="13.2" customHeight="1" x14ac:dyDescent="0.3">
      <c r="G60" s="19"/>
    </row>
    <row r="61" spans="7:7" ht="13.2" customHeight="1" x14ac:dyDescent="0.3">
      <c r="G61" s="19"/>
    </row>
    <row r="62" spans="7:7" ht="13.2" customHeight="1" x14ac:dyDescent="0.3">
      <c r="G62" s="19"/>
    </row>
    <row r="63" spans="7:7" ht="13.2" customHeight="1" x14ac:dyDescent="0.3">
      <c r="G63" s="19"/>
    </row>
    <row r="64" spans="7:7" ht="13.2" customHeight="1" x14ac:dyDescent="0.3">
      <c r="G64" s="19"/>
    </row>
    <row r="65" spans="7:7" ht="13.2" customHeight="1" x14ac:dyDescent="0.3">
      <c r="G65" s="19"/>
    </row>
    <row r="66" spans="7:7" ht="13.2" customHeight="1" x14ac:dyDescent="0.3">
      <c r="G66" s="19"/>
    </row>
    <row r="67" spans="7:7" ht="13.2" customHeight="1" x14ac:dyDescent="0.3">
      <c r="G67" s="19"/>
    </row>
    <row r="68" spans="7:7" ht="13.2" customHeight="1" x14ac:dyDescent="0.3">
      <c r="G68" s="19"/>
    </row>
    <row r="69" spans="7:7" ht="13.2" customHeight="1" x14ac:dyDescent="0.3">
      <c r="G69" s="19"/>
    </row>
    <row r="70" spans="7:7" ht="13.2" customHeight="1" x14ac:dyDescent="0.3">
      <c r="G70" s="19"/>
    </row>
    <row r="71" spans="7:7" ht="13.2" customHeight="1" x14ac:dyDescent="0.3">
      <c r="G71" s="19"/>
    </row>
    <row r="72" spans="7:7" ht="13.2" customHeight="1" x14ac:dyDescent="0.3">
      <c r="G72" s="19"/>
    </row>
    <row r="73" spans="7:7" ht="13.2" customHeight="1" x14ac:dyDescent="0.3"/>
    <row r="74" spans="7:7" ht="13.2" customHeight="1" x14ac:dyDescent="0.3">
      <c r="G74" s="19"/>
    </row>
    <row r="75" spans="7:7" ht="13.2" customHeight="1" x14ac:dyDescent="0.3">
      <c r="G75" s="19"/>
    </row>
    <row r="76" spans="7:7" ht="13.2" customHeight="1" x14ac:dyDescent="0.3"/>
    <row r="77" spans="7:7" ht="13.2" customHeight="1" x14ac:dyDescent="0.3"/>
    <row r="78" spans="7:7" ht="13.2" customHeight="1" x14ac:dyDescent="0.3"/>
    <row r="79" spans="7:7" ht="13.2" customHeight="1" x14ac:dyDescent="0.3"/>
    <row r="80" spans="7: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5">
    <mergeCell ref="A19:I19"/>
    <mergeCell ref="K3:Q3"/>
    <mergeCell ref="N4:O4"/>
    <mergeCell ref="P4:Q4"/>
    <mergeCell ref="A3:A5"/>
    <mergeCell ref="B3:B5"/>
    <mergeCell ref="K4:K5"/>
    <mergeCell ref="L4:L5"/>
    <mergeCell ref="M4:M5"/>
    <mergeCell ref="C3:C5"/>
    <mergeCell ref="D3:D5"/>
    <mergeCell ref="E3:E5"/>
    <mergeCell ref="F4:G4"/>
    <mergeCell ref="H4:I4"/>
    <mergeCell ref="F3:I3"/>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90"/>
  <sheetViews>
    <sheetView showGridLines="0" workbookViewId="0"/>
  </sheetViews>
  <sheetFormatPr baseColWidth="10" defaultRowHeight="14.4" x14ac:dyDescent="0.3"/>
  <cols>
    <col min="1" max="1" width="40.6640625" customWidth="1"/>
  </cols>
  <sheetData>
    <row r="1" spans="1:15" ht="13.2" customHeight="1" x14ac:dyDescent="0.3">
      <c r="A1" s="2" t="s">
        <v>544</v>
      </c>
      <c r="J1" s="14" t="str">
        <f>HYPERLINK("#'Verzeichnis'!A1", "Zurück zum Verzeichnis")</f>
        <v>Zurück zum Verzeichnis</v>
      </c>
      <c r="O1" s="1"/>
    </row>
    <row r="2" spans="1:15" ht="13.2" customHeight="1" x14ac:dyDescent="0.3">
      <c r="A2" s="170" t="s">
        <v>13</v>
      </c>
      <c r="B2" s="170"/>
      <c r="C2" s="170"/>
      <c r="D2" s="170"/>
      <c r="E2" s="170"/>
      <c r="F2" s="170"/>
      <c r="G2" s="170"/>
    </row>
    <row r="3" spans="1:15" ht="13.2" customHeight="1" x14ac:dyDescent="0.3">
      <c r="A3" s="183" t="s">
        <v>517</v>
      </c>
      <c r="B3" s="181" t="s">
        <v>545</v>
      </c>
      <c r="C3" s="181" t="s">
        <v>546</v>
      </c>
      <c r="D3" s="181" t="s">
        <v>547</v>
      </c>
      <c r="E3" s="181" t="s">
        <v>548</v>
      </c>
      <c r="F3" s="181" t="s">
        <v>549</v>
      </c>
      <c r="G3" s="181" t="s">
        <v>550</v>
      </c>
      <c r="I3" s="181" t="s">
        <v>73</v>
      </c>
      <c r="J3" s="181"/>
      <c r="K3" s="181"/>
      <c r="L3" s="181"/>
      <c r="M3" s="181"/>
    </row>
    <row r="4" spans="1:15" ht="39" customHeight="1" x14ac:dyDescent="0.3">
      <c r="A4" s="182"/>
      <c r="B4" s="182"/>
      <c r="C4" s="182"/>
      <c r="D4" s="182"/>
      <c r="E4" s="182"/>
      <c r="F4" s="182"/>
      <c r="G4" s="182"/>
      <c r="I4" s="160" t="s">
        <v>546</v>
      </c>
      <c r="J4" s="160" t="s">
        <v>547</v>
      </c>
      <c r="K4" s="160" t="s">
        <v>548</v>
      </c>
      <c r="L4" s="160" t="s">
        <v>549</v>
      </c>
      <c r="M4" s="160" t="s">
        <v>550</v>
      </c>
    </row>
    <row r="5" spans="1:15" ht="13.2" customHeight="1" x14ac:dyDescent="0.3">
      <c r="A5" s="28" t="s">
        <v>122</v>
      </c>
      <c r="B5" s="57">
        <v>1550</v>
      </c>
      <c r="C5" s="17">
        <v>3.60903225806452</v>
      </c>
      <c r="D5" s="146">
        <v>7.4007865570253795E-2</v>
      </c>
      <c r="E5" s="146">
        <v>0.340543439399356</v>
      </c>
      <c r="F5" s="146">
        <v>0.294958884519128</v>
      </c>
      <c r="G5" s="146">
        <v>0.29048981051126199</v>
      </c>
      <c r="H5" s="6"/>
      <c r="I5" s="6">
        <v>1.68898673260908E-2</v>
      </c>
      <c r="J5" s="6">
        <v>5.5068080952718701E-2</v>
      </c>
      <c r="K5" s="6">
        <v>2.8750061418788501E-2</v>
      </c>
      <c r="L5" s="6">
        <v>2.69190615908791E-2</v>
      </c>
      <c r="M5" s="6">
        <v>3.7187397091937503E-2</v>
      </c>
    </row>
    <row r="6" spans="1:15" ht="25.95" customHeight="1" x14ac:dyDescent="0.3">
      <c r="A6" s="58" t="s">
        <v>408</v>
      </c>
      <c r="B6" s="60">
        <v>1534</v>
      </c>
      <c r="C6" s="63">
        <v>3.63298565840938</v>
      </c>
      <c r="D6" s="161">
        <v>7.1595191099946304E-2</v>
      </c>
      <c r="E6" s="161">
        <v>0.34075004485914401</v>
      </c>
      <c r="F6" s="161">
        <v>0.29607033913511599</v>
      </c>
      <c r="G6" s="161">
        <v>0.291584424905797</v>
      </c>
      <c r="H6" s="6"/>
      <c r="I6" s="59">
        <v>1.6865252406033499E-2</v>
      </c>
      <c r="J6" s="59">
        <v>5.6351863082070297E-2</v>
      </c>
      <c r="K6" s="59">
        <v>2.8746836539051801E-2</v>
      </c>
      <c r="L6" s="59">
        <v>2.6793789853139901E-2</v>
      </c>
      <c r="M6" s="59">
        <v>3.7096876320334198E-2</v>
      </c>
    </row>
    <row r="7" spans="1:15" ht="13.2" customHeight="1" x14ac:dyDescent="0.3">
      <c r="A7" s="58" t="s">
        <v>143</v>
      </c>
      <c r="B7" s="60"/>
      <c r="C7" s="63"/>
      <c r="D7" s="161"/>
      <c r="E7" s="161"/>
      <c r="F7" s="161"/>
      <c r="G7" s="161"/>
      <c r="H7" s="6"/>
      <c r="I7" s="59"/>
      <c r="J7" s="59"/>
      <c r="K7" s="59"/>
      <c r="L7" s="59"/>
      <c r="M7" s="59"/>
    </row>
    <row r="8" spans="1:15" ht="13.2" customHeight="1" x14ac:dyDescent="0.3">
      <c r="A8" s="4" t="s">
        <v>144</v>
      </c>
      <c r="B8" s="39">
        <v>459</v>
      </c>
      <c r="C8" s="18">
        <v>3.4270152505446601</v>
      </c>
      <c r="D8" s="37">
        <v>6.6751430387794006E-2</v>
      </c>
      <c r="E8" s="37">
        <v>0.26446280991735499</v>
      </c>
      <c r="F8" s="37">
        <v>0.31849968213604601</v>
      </c>
      <c r="G8" s="37">
        <v>0.35028607755880498</v>
      </c>
      <c r="H8" s="5"/>
      <c r="I8" s="5">
        <v>3.59017635625795E-2</v>
      </c>
      <c r="J8" s="5">
        <v>0.107436694188609</v>
      </c>
      <c r="K8" s="5">
        <v>6.0830456745311498E-2</v>
      </c>
      <c r="L8" s="5">
        <v>5.3174156817924499E-2</v>
      </c>
      <c r="M8" s="5">
        <v>7.4237443741569403E-2</v>
      </c>
    </row>
    <row r="9" spans="1:15" ht="13.2" customHeight="1" x14ac:dyDescent="0.3">
      <c r="A9" s="4" t="s">
        <v>145</v>
      </c>
      <c r="B9" s="39">
        <v>798</v>
      </c>
      <c r="C9" s="18">
        <v>3.7631578947368398</v>
      </c>
      <c r="D9" s="37">
        <v>8.3583083583083501E-2</v>
      </c>
      <c r="E9" s="37">
        <v>0.37995337995338002</v>
      </c>
      <c r="F9" s="37">
        <v>0.27172827172827202</v>
      </c>
      <c r="G9" s="37">
        <v>0.26473526473526399</v>
      </c>
      <c r="H9" s="5"/>
      <c r="I9" s="5">
        <v>2.07239951154073E-2</v>
      </c>
      <c r="J9" s="5">
        <v>7.0196489981262905E-2</v>
      </c>
      <c r="K9" s="5">
        <v>3.4343018791834698E-2</v>
      </c>
      <c r="L9" s="5">
        <v>3.5447023954397097E-2</v>
      </c>
      <c r="M9" s="5">
        <v>4.5188686205707498E-2</v>
      </c>
    </row>
    <row r="10" spans="1:15" ht="13.2" customHeight="1" x14ac:dyDescent="0.3">
      <c r="A10" s="4" t="s">
        <v>146</v>
      </c>
      <c r="B10" s="39">
        <v>293</v>
      </c>
      <c r="C10" s="18">
        <v>3.4744027303754299</v>
      </c>
      <c r="D10" s="143">
        <v>5.6974459724950903E-2</v>
      </c>
      <c r="E10" s="37">
        <v>0.34184675834970502</v>
      </c>
      <c r="F10" s="37">
        <v>0.327111984282907</v>
      </c>
      <c r="G10" s="37">
        <v>0.27406679764243602</v>
      </c>
      <c r="H10" s="5"/>
      <c r="I10" s="5">
        <v>4.2106162231177198E-2</v>
      </c>
      <c r="J10" s="61">
        <v>0.153038654386038</v>
      </c>
      <c r="K10" s="5">
        <v>7.8550101665778596E-2</v>
      </c>
      <c r="L10" s="5">
        <v>6.1980785329380401E-2</v>
      </c>
      <c r="M10" s="5">
        <v>9.3303200820028298E-2</v>
      </c>
    </row>
    <row r="11" spans="1:15" ht="13.2" customHeight="1" x14ac:dyDescent="0.3">
      <c r="A11" s="58" t="s">
        <v>229</v>
      </c>
      <c r="B11" s="60"/>
      <c r="C11" s="63"/>
      <c r="D11" s="161"/>
      <c r="E11" s="161"/>
      <c r="F11" s="161"/>
      <c r="G11" s="161"/>
      <c r="H11" s="6"/>
      <c r="I11" s="59"/>
      <c r="J11" s="59"/>
      <c r="K11" s="59"/>
      <c r="L11" s="59"/>
      <c r="M11" s="59"/>
    </row>
    <row r="12" spans="1:15" ht="13.2" customHeight="1" x14ac:dyDescent="0.3">
      <c r="A12" s="4" t="s">
        <v>123</v>
      </c>
      <c r="B12" s="39">
        <v>834</v>
      </c>
      <c r="C12" s="18">
        <v>3.63669064748201</v>
      </c>
      <c r="D12" s="37">
        <v>6.7260138476755799E-2</v>
      </c>
      <c r="E12" s="37">
        <v>0.36531486976590899</v>
      </c>
      <c r="F12" s="37">
        <v>0.30135179690075897</v>
      </c>
      <c r="G12" s="37">
        <v>0.26607319485657799</v>
      </c>
      <c r="H12" s="5"/>
      <c r="I12" s="5">
        <v>1.87637528221439E-2</v>
      </c>
      <c r="J12" s="5">
        <v>7.4078756691138101E-2</v>
      </c>
      <c r="K12" s="5">
        <v>3.7321772250142597E-2</v>
      </c>
      <c r="L12" s="5">
        <v>3.2884867633555803E-2</v>
      </c>
      <c r="M12" s="5">
        <v>4.2666393062338798E-2</v>
      </c>
    </row>
    <row r="13" spans="1:15" ht="13.2" customHeight="1" x14ac:dyDescent="0.3">
      <c r="A13" s="4" t="s">
        <v>124</v>
      </c>
      <c r="B13" s="39">
        <v>700</v>
      </c>
      <c r="C13" s="18">
        <v>3.6285714285714299</v>
      </c>
      <c r="D13" s="37">
        <v>7.6771653543307006E-2</v>
      </c>
      <c r="E13" s="37">
        <v>0.31141732283464502</v>
      </c>
      <c r="F13" s="37">
        <v>0.289763779527559</v>
      </c>
      <c r="G13" s="37">
        <v>0.32204724409448798</v>
      </c>
      <c r="H13" s="5"/>
      <c r="I13" s="5">
        <v>2.9465632214453901E-2</v>
      </c>
      <c r="J13" s="5">
        <v>8.5361803680810103E-2</v>
      </c>
      <c r="K13" s="5">
        <v>4.48213800078133E-2</v>
      </c>
      <c r="L13" s="5">
        <v>4.4061369412870997E-2</v>
      </c>
      <c r="M13" s="5">
        <v>6.0332122977951E-2</v>
      </c>
    </row>
    <row r="14" spans="1:15" ht="25.95" customHeight="1" x14ac:dyDescent="0.3">
      <c r="A14" s="4" t="s">
        <v>125</v>
      </c>
      <c r="B14" s="39">
        <v>16</v>
      </c>
      <c r="C14" s="18">
        <v>1.3125</v>
      </c>
      <c r="D14" s="143">
        <v>0.71428571428571397</v>
      </c>
      <c r="E14" s="143">
        <v>0.28571428571428598</v>
      </c>
      <c r="F14" s="37">
        <v>0</v>
      </c>
      <c r="G14" s="37">
        <v>0</v>
      </c>
      <c r="H14" s="5"/>
      <c r="I14" s="5">
        <v>0.13412463602715899</v>
      </c>
      <c r="J14" s="61">
        <v>0.18135294011647299</v>
      </c>
      <c r="K14" s="61">
        <v>0.47919685895217401</v>
      </c>
      <c r="L14" s="5" t="s">
        <v>158</v>
      </c>
      <c r="M14" s="5" t="s">
        <v>158</v>
      </c>
    </row>
    <row r="15" spans="1:15" ht="13.2" customHeight="1" x14ac:dyDescent="0.3">
      <c r="A15" s="58" t="s">
        <v>155</v>
      </c>
      <c r="B15" s="60"/>
      <c r="C15" s="63"/>
      <c r="D15" s="161"/>
      <c r="E15" s="161"/>
      <c r="F15" s="161"/>
      <c r="G15" s="161"/>
      <c r="H15" s="6"/>
      <c r="I15" s="59"/>
      <c r="J15" s="59"/>
      <c r="K15" s="59"/>
      <c r="L15" s="59"/>
      <c r="M15" s="59"/>
    </row>
    <row r="16" spans="1:15" ht="13.2" customHeight="1" x14ac:dyDescent="0.3">
      <c r="A16" s="4" t="s">
        <v>156</v>
      </c>
      <c r="B16" s="39">
        <v>1181</v>
      </c>
      <c r="C16" s="18">
        <v>3.0829805249788298</v>
      </c>
      <c r="D16" s="37">
        <v>7.9923098049986402E-2</v>
      </c>
      <c r="E16" s="37">
        <v>0.34578412524031898</v>
      </c>
      <c r="F16" s="37">
        <v>0.31419939577039302</v>
      </c>
      <c r="G16" s="37">
        <v>0.26009338093930201</v>
      </c>
      <c r="H16" s="5"/>
      <c r="I16" s="5">
        <v>1.7823554371998899E-2</v>
      </c>
      <c r="J16" s="5">
        <v>6.4435960092286207E-2</v>
      </c>
      <c r="K16" s="5">
        <v>3.3758145716350899E-2</v>
      </c>
      <c r="L16" s="5">
        <v>3.1358228747682099E-2</v>
      </c>
      <c r="M16" s="5">
        <v>4.35267500711288E-2</v>
      </c>
    </row>
    <row r="17" spans="1:13" ht="13.2" customHeight="1" x14ac:dyDescent="0.3">
      <c r="A17" s="56" t="s">
        <v>157</v>
      </c>
      <c r="B17" s="50">
        <v>369</v>
      </c>
      <c r="C17" s="48">
        <v>5.2926829268292703</v>
      </c>
      <c r="D17" s="49">
        <v>6.2980030721966201E-2</v>
      </c>
      <c r="E17" s="49">
        <v>0.33077316948284702</v>
      </c>
      <c r="F17" s="49">
        <v>0.25908858166922699</v>
      </c>
      <c r="G17" s="49">
        <v>0.34715821812595998</v>
      </c>
      <c r="H17" s="5"/>
      <c r="I17" s="11">
        <v>2.9633683201590301E-2</v>
      </c>
      <c r="J17" s="11">
        <v>0.104890995279738</v>
      </c>
      <c r="K17" s="11">
        <v>5.0492538359453699E-2</v>
      </c>
      <c r="L17" s="11">
        <v>5.0069668221969302E-2</v>
      </c>
      <c r="M17" s="11">
        <v>5.9997568223518899E-2</v>
      </c>
    </row>
    <row r="18" spans="1:13" ht="169.2" customHeight="1" x14ac:dyDescent="0.3">
      <c r="A18" s="165" t="s">
        <v>585</v>
      </c>
      <c r="B18" s="166"/>
      <c r="C18" s="166"/>
      <c r="D18" s="166"/>
      <c r="E18" s="166"/>
      <c r="F18" s="166"/>
      <c r="G18" s="166"/>
    </row>
    <row r="19" spans="1:13" ht="13.2" customHeight="1" x14ac:dyDescent="0.3"/>
    <row r="20" spans="1:13" ht="13.2" customHeight="1" x14ac:dyDescent="0.3"/>
    <row r="21" spans="1:13" ht="13.2" customHeight="1" x14ac:dyDescent="0.3"/>
    <row r="22" spans="1:13" ht="13.2" customHeight="1" x14ac:dyDescent="0.3"/>
    <row r="23" spans="1:13" ht="13.2" customHeight="1" x14ac:dyDescent="0.3"/>
    <row r="24" spans="1:13" ht="13.2" customHeight="1" x14ac:dyDescent="0.3"/>
    <row r="25" spans="1:13" ht="13.2" customHeight="1" x14ac:dyDescent="0.3"/>
    <row r="26" spans="1:13" ht="13.2" customHeight="1" x14ac:dyDescent="0.3"/>
    <row r="27" spans="1:13" ht="13.2" customHeight="1" x14ac:dyDescent="0.3"/>
    <row r="28" spans="1:13" ht="13.2" customHeight="1" x14ac:dyDescent="0.3"/>
    <row r="29" spans="1:13" ht="13.2" customHeight="1" x14ac:dyDescent="0.3"/>
    <row r="30" spans="1:13" ht="13.2" customHeight="1" x14ac:dyDescent="0.3"/>
    <row r="31" spans="1:13" ht="13.2" customHeight="1" x14ac:dyDescent="0.3"/>
    <row r="32" spans="1:13"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F3:F4"/>
    <mergeCell ref="G3:G4"/>
    <mergeCell ref="I3:M3"/>
    <mergeCell ref="A18:G18"/>
    <mergeCell ref="A2:G2"/>
    <mergeCell ref="A3:A4"/>
    <mergeCell ref="B3:B4"/>
    <mergeCell ref="C3:C4"/>
    <mergeCell ref="D3:D4"/>
    <mergeCell ref="E3:E4"/>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90"/>
  <sheetViews>
    <sheetView showGridLines="0" workbookViewId="0"/>
  </sheetViews>
  <sheetFormatPr baseColWidth="10" defaultRowHeight="14.4" x14ac:dyDescent="0.3"/>
  <cols>
    <col min="2" max="2" width="17.6640625" customWidth="1"/>
    <col min="3" max="3" width="12.6640625" customWidth="1"/>
    <col min="4" max="4" width="17.6640625" customWidth="1"/>
    <col min="5" max="6" width="12.6640625" customWidth="1"/>
  </cols>
  <sheetData>
    <row r="1" spans="1:15" ht="13.2" customHeight="1" x14ac:dyDescent="0.3">
      <c r="A1" s="2" t="s">
        <v>241</v>
      </c>
      <c r="J1" s="14" t="str">
        <f>HYPERLINK("#'Verzeichnis'!A1", "Zurück zum Verzeichnis")</f>
        <v>Zurück zum Verzeichnis</v>
      </c>
      <c r="O1" s="1"/>
    </row>
    <row r="2" spans="1:15" ht="13.2" customHeight="1" x14ac:dyDescent="0.3">
      <c r="A2" s="170" t="s">
        <v>14</v>
      </c>
      <c r="B2" s="166"/>
      <c r="C2" s="166"/>
      <c r="D2" s="166"/>
      <c r="E2" s="166"/>
      <c r="F2" s="166"/>
    </row>
    <row r="3" spans="1:15" ht="13.2" customHeight="1" x14ac:dyDescent="0.3">
      <c r="A3" s="62"/>
      <c r="B3" s="62" t="s">
        <v>242</v>
      </c>
      <c r="C3" s="179" t="s">
        <v>243</v>
      </c>
      <c r="D3" s="179"/>
      <c r="E3" s="179" t="s">
        <v>244</v>
      </c>
      <c r="F3" s="179"/>
    </row>
    <row r="4" spans="1:15" ht="39" customHeight="1" x14ac:dyDescent="0.3">
      <c r="A4" s="16" t="s">
        <v>246</v>
      </c>
      <c r="B4" s="16" t="s">
        <v>247</v>
      </c>
      <c r="C4" s="34" t="s">
        <v>247</v>
      </c>
      <c r="D4" s="72" t="s">
        <v>248</v>
      </c>
      <c r="E4" s="34" t="s">
        <v>247</v>
      </c>
      <c r="F4" s="34" t="s">
        <v>249</v>
      </c>
    </row>
    <row r="5" spans="1:15" ht="13.2" customHeight="1" x14ac:dyDescent="0.3">
      <c r="A5" s="70">
        <v>2010</v>
      </c>
      <c r="B5" s="47">
        <v>4661</v>
      </c>
      <c r="C5" s="47">
        <v>4349</v>
      </c>
      <c r="D5" s="8">
        <v>0.93306157476936302</v>
      </c>
      <c r="E5" s="47"/>
      <c r="F5" s="8"/>
    </row>
    <row r="6" spans="1:15" ht="13.2" customHeight="1" x14ac:dyDescent="0.3">
      <c r="A6" s="70">
        <v>2011</v>
      </c>
      <c r="B6" s="47">
        <v>3646</v>
      </c>
      <c r="C6" s="47">
        <v>3496</v>
      </c>
      <c r="D6" s="8">
        <v>0.95885902358749298</v>
      </c>
      <c r="E6" s="47">
        <v>771</v>
      </c>
      <c r="F6" s="8">
        <v>0.22053775743707099</v>
      </c>
    </row>
    <row r="7" spans="1:15" ht="13.2" customHeight="1" x14ac:dyDescent="0.3">
      <c r="A7" s="70">
        <v>2012</v>
      </c>
      <c r="B7" s="47">
        <v>4964</v>
      </c>
      <c r="C7" s="47">
        <v>4714</v>
      </c>
      <c r="D7" s="8">
        <v>0.94963738920225604</v>
      </c>
      <c r="E7" s="47">
        <v>1484</v>
      </c>
      <c r="F7" s="8">
        <v>0.31480695799745401</v>
      </c>
    </row>
    <row r="8" spans="1:15" ht="13.2" customHeight="1" x14ac:dyDescent="0.3">
      <c r="A8" s="70">
        <v>2013</v>
      </c>
      <c r="B8" s="47">
        <v>4739</v>
      </c>
      <c r="C8" s="47">
        <v>4538</v>
      </c>
      <c r="D8" s="8">
        <v>0.95758598860519095</v>
      </c>
      <c r="E8" s="47">
        <v>1512</v>
      </c>
      <c r="F8" s="8">
        <v>0.333186425738211</v>
      </c>
    </row>
    <row r="9" spans="1:15" ht="13.2" customHeight="1" x14ac:dyDescent="0.3">
      <c r="A9" s="70">
        <v>2014</v>
      </c>
      <c r="B9" s="47">
        <v>5537</v>
      </c>
      <c r="C9" s="47">
        <v>5255</v>
      </c>
      <c r="D9" s="8">
        <v>0.94906989344410297</v>
      </c>
      <c r="E9" s="47">
        <v>1889</v>
      </c>
      <c r="F9" s="8">
        <v>0.35946717411988599</v>
      </c>
    </row>
    <row r="10" spans="1:15" ht="13.2" customHeight="1" x14ac:dyDescent="0.3">
      <c r="A10" s="70">
        <v>2015</v>
      </c>
      <c r="B10" s="47">
        <v>5006</v>
      </c>
      <c r="C10" s="47">
        <v>4802</v>
      </c>
      <c r="D10" s="8">
        <v>0.959248901318418</v>
      </c>
      <c r="E10" s="47">
        <v>1855</v>
      </c>
      <c r="F10" s="8">
        <v>0.38629737609329401</v>
      </c>
    </row>
    <row r="11" spans="1:15" ht="13.2" customHeight="1" x14ac:dyDescent="0.3">
      <c r="A11" s="70">
        <v>2016</v>
      </c>
      <c r="B11" s="47">
        <v>5357</v>
      </c>
      <c r="C11" s="47">
        <v>5143</v>
      </c>
      <c r="D11" s="8">
        <v>0.96005226806048205</v>
      </c>
      <c r="E11" s="47">
        <v>1958</v>
      </c>
      <c r="F11" s="8">
        <v>0.38071164689869702</v>
      </c>
    </row>
    <row r="12" spans="1:15" ht="13.2" customHeight="1" x14ac:dyDescent="0.3">
      <c r="A12" s="70">
        <v>2017</v>
      </c>
      <c r="B12" s="47">
        <v>5519</v>
      </c>
      <c r="C12" s="47">
        <v>5263</v>
      </c>
      <c r="D12" s="8">
        <v>0.95361478528719001</v>
      </c>
      <c r="E12" s="47">
        <v>1888</v>
      </c>
      <c r="F12" s="8">
        <v>0.35873076192285802</v>
      </c>
    </row>
    <row r="13" spans="1:15" ht="13.2" customHeight="1" x14ac:dyDescent="0.3">
      <c r="A13" s="70">
        <v>2018</v>
      </c>
      <c r="B13" s="47">
        <v>5630</v>
      </c>
      <c r="C13" s="47">
        <v>5305</v>
      </c>
      <c r="D13" s="8">
        <v>0.94227353463587904</v>
      </c>
      <c r="E13" s="47">
        <v>1554</v>
      </c>
      <c r="F13" s="8">
        <v>0.29293119698397702</v>
      </c>
    </row>
    <row r="14" spans="1:15" ht="13.2" customHeight="1" x14ac:dyDescent="0.3">
      <c r="A14" s="70">
        <v>2019</v>
      </c>
      <c r="B14" s="47">
        <v>5444</v>
      </c>
      <c r="C14" s="47">
        <v>5265</v>
      </c>
      <c r="D14" s="8">
        <v>0.96711976487876605</v>
      </c>
      <c r="E14" s="47">
        <v>1397</v>
      </c>
      <c r="F14" s="8">
        <v>0.26533713200379899</v>
      </c>
    </row>
    <row r="15" spans="1:15" ht="13.2" customHeight="1" x14ac:dyDescent="0.3">
      <c r="A15" s="70">
        <v>2020</v>
      </c>
      <c r="B15" s="47">
        <v>5132</v>
      </c>
      <c r="C15" s="47">
        <v>4907</v>
      </c>
      <c r="D15" s="8">
        <v>0.95615744349181597</v>
      </c>
      <c r="E15" s="47">
        <v>1240</v>
      </c>
      <c r="F15" s="8">
        <v>0.25270022416955401</v>
      </c>
    </row>
    <row r="16" spans="1:15" ht="13.2" customHeight="1" x14ac:dyDescent="0.3">
      <c r="A16" s="70">
        <v>2021</v>
      </c>
      <c r="B16" s="47">
        <v>4247</v>
      </c>
      <c r="C16" s="47">
        <v>3999</v>
      </c>
      <c r="D16" s="8">
        <v>0.94160583941605802</v>
      </c>
      <c r="E16" s="47">
        <v>1166</v>
      </c>
      <c r="F16" s="8">
        <v>0.29157289322330598</v>
      </c>
    </row>
    <row r="17" spans="1:6" ht="13.2" customHeight="1" x14ac:dyDescent="0.3">
      <c r="A17" s="70">
        <v>2022</v>
      </c>
      <c r="B17" s="47">
        <v>3401</v>
      </c>
      <c r="C17" s="47">
        <v>3196</v>
      </c>
      <c r="D17" s="8">
        <v>0.93972361070273502</v>
      </c>
      <c r="E17" s="47">
        <v>950</v>
      </c>
      <c r="F17" s="8">
        <v>0.29724655819774698</v>
      </c>
    </row>
    <row r="18" spans="1:6" ht="13.2" customHeight="1" x14ac:dyDescent="0.3">
      <c r="A18" s="70">
        <v>2023</v>
      </c>
      <c r="B18" s="47">
        <v>3294</v>
      </c>
      <c r="C18" s="47">
        <v>3101</v>
      </c>
      <c r="D18" s="8">
        <v>0.94140862173649098</v>
      </c>
      <c r="E18" s="47">
        <v>928</v>
      </c>
      <c r="F18" s="8">
        <v>0.29925830377297602</v>
      </c>
    </row>
    <row r="19" spans="1:6" ht="13.2" customHeight="1" x14ac:dyDescent="0.3">
      <c r="A19" s="71">
        <v>2024</v>
      </c>
      <c r="B19" s="50">
        <v>2829</v>
      </c>
      <c r="C19" s="50">
        <v>2541</v>
      </c>
      <c r="D19" s="11">
        <v>0.89819724284199398</v>
      </c>
      <c r="E19" s="50">
        <v>832</v>
      </c>
      <c r="F19" s="11">
        <v>0.32743014561196399</v>
      </c>
    </row>
    <row r="20" spans="1:6" ht="169.2" customHeight="1" x14ac:dyDescent="0.3">
      <c r="A20" s="165" t="s">
        <v>245</v>
      </c>
      <c r="B20" s="166"/>
      <c r="C20" s="166"/>
      <c r="D20" s="166"/>
      <c r="E20" s="166"/>
      <c r="F20" s="166"/>
    </row>
    <row r="21" spans="1:6" ht="13.2" customHeight="1" x14ac:dyDescent="0.3"/>
    <row r="22" spans="1:6" ht="13.2" customHeight="1" x14ac:dyDescent="0.3"/>
    <row r="23" spans="1:6" ht="13.2" customHeight="1" x14ac:dyDescent="0.3"/>
    <row r="24" spans="1:6" ht="13.2" customHeight="1" x14ac:dyDescent="0.3"/>
    <row r="25" spans="1:6" ht="13.2" customHeight="1" x14ac:dyDescent="0.3"/>
    <row r="26" spans="1:6" ht="13.2" customHeight="1" x14ac:dyDescent="0.3"/>
    <row r="27" spans="1:6" ht="13.2" customHeight="1" x14ac:dyDescent="0.3"/>
    <row r="28" spans="1:6" ht="13.2" customHeight="1" x14ac:dyDescent="0.3"/>
    <row r="29" spans="1:6" ht="13.2" customHeight="1" x14ac:dyDescent="0.3"/>
    <row r="30" spans="1:6" ht="13.2" customHeight="1" x14ac:dyDescent="0.3"/>
    <row r="31" spans="1:6" ht="13.2" customHeight="1" x14ac:dyDescent="0.3"/>
    <row r="32" spans="1:6"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4">
    <mergeCell ref="C3:D3"/>
    <mergeCell ref="E3:F3"/>
    <mergeCell ref="A20:F20"/>
    <mergeCell ref="A2:F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90"/>
  <sheetViews>
    <sheetView showGridLines="0" workbookViewId="0"/>
  </sheetViews>
  <sheetFormatPr baseColWidth="10" defaultRowHeight="14.4" x14ac:dyDescent="0.3"/>
  <cols>
    <col min="1" max="1" width="45.6640625" customWidth="1"/>
    <col min="2" max="2" width="15.6640625" customWidth="1"/>
  </cols>
  <sheetData>
    <row r="1" spans="1:17" ht="13.2" customHeight="1" x14ac:dyDescent="0.3">
      <c r="A1" s="2" t="s">
        <v>250</v>
      </c>
      <c r="J1" s="14" t="str">
        <f>HYPERLINK("#'Verzeichnis'!A1", "Zurück zum Verzeichnis")</f>
        <v>Zurück zum Verzeichnis</v>
      </c>
      <c r="O1" s="1"/>
    </row>
    <row r="2" spans="1:17" ht="13.2" customHeight="1" x14ac:dyDescent="0.3">
      <c r="A2" s="170" t="s">
        <v>17</v>
      </c>
      <c r="B2" s="166"/>
      <c r="C2" s="166"/>
      <c r="D2" s="166"/>
      <c r="E2" s="166"/>
      <c r="F2" s="166"/>
      <c r="G2" s="166"/>
      <c r="H2" s="166"/>
      <c r="I2" s="166"/>
    </row>
    <row r="3" spans="1:17" ht="13.2" customHeight="1" x14ac:dyDescent="0.3">
      <c r="A3" s="174" t="s">
        <v>282</v>
      </c>
      <c r="B3" s="167" t="s">
        <v>242</v>
      </c>
      <c r="C3" s="179" t="s">
        <v>283</v>
      </c>
      <c r="D3" s="179"/>
      <c r="E3" s="179"/>
      <c r="F3" s="179"/>
      <c r="G3" s="179"/>
      <c r="H3" s="179"/>
      <c r="I3" s="179"/>
      <c r="J3" s="179"/>
      <c r="K3" s="179"/>
      <c r="L3" s="179"/>
      <c r="M3" s="179"/>
      <c r="N3" s="179"/>
      <c r="O3" s="179"/>
      <c r="P3" s="179"/>
      <c r="Q3" s="179"/>
    </row>
    <row r="4" spans="1:17" ht="13.2" customHeight="1" x14ac:dyDescent="0.3">
      <c r="A4" s="179" t="s">
        <v>66</v>
      </c>
      <c r="B4" s="184" t="s">
        <v>285</v>
      </c>
      <c r="C4" s="79" t="s">
        <v>286</v>
      </c>
      <c r="D4" s="79" t="s">
        <v>70</v>
      </c>
      <c r="E4" s="79" t="s">
        <v>69</v>
      </c>
      <c r="F4" s="79" t="s">
        <v>68</v>
      </c>
      <c r="G4" s="79" t="s">
        <v>67</v>
      </c>
      <c r="H4" s="79" t="s">
        <v>287</v>
      </c>
      <c r="I4" s="79" t="s">
        <v>288</v>
      </c>
      <c r="J4" s="79" t="s">
        <v>289</v>
      </c>
      <c r="K4" s="79" t="s">
        <v>290</v>
      </c>
      <c r="L4" s="79" t="s">
        <v>291</v>
      </c>
      <c r="M4" s="79" t="s">
        <v>292</v>
      </c>
      <c r="N4" s="79" t="s">
        <v>293</v>
      </c>
      <c r="O4" s="79" t="s">
        <v>294</v>
      </c>
      <c r="P4" s="79" t="s">
        <v>295</v>
      </c>
      <c r="Q4" s="78" t="s">
        <v>296</v>
      </c>
    </row>
    <row r="5" spans="1:17" ht="13.2" customHeight="1" x14ac:dyDescent="0.3">
      <c r="A5" s="55" t="s">
        <v>122</v>
      </c>
      <c r="B5" s="46">
        <v>2829</v>
      </c>
      <c r="C5" s="46">
        <v>637</v>
      </c>
      <c r="D5" s="46">
        <v>241</v>
      </c>
      <c r="E5" s="46">
        <v>198</v>
      </c>
      <c r="F5" s="46">
        <v>175</v>
      </c>
      <c r="G5" s="46">
        <v>112</v>
      </c>
      <c r="H5" s="46">
        <v>219</v>
      </c>
      <c r="I5" s="46">
        <v>137</v>
      </c>
      <c r="J5" s="46">
        <v>134</v>
      </c>
      <c r="K5" s="46">
        <v>120</v>
      </c>
      <c r="L5" s="46">
        <v>92</v>
      </c>
      <c r="M5" s="46">
        <v>155</v>
      </c>
      <c r="N5" s="46">
        <v>88</v>
      </c>
      <c r="O5" s="46">
        <v>141</v>
      </c>
      <c r="P5" s="46">
        <v>123</v>
      </c>
      <c r="Q5" s="76">
        <v>257</v>
      </c>
    </row>
    <row r="6" spans="1:17" ht="13.2" customHeight="1" x14ac:dyDescent="0.3">
      <c r="A6" s="1" t="s">
        <v>144</v>
      </c>
      <c r="B6" s="65">
        <v>964</v>
      </c>
      <c r="C6" s="65">
        <v>209</v>
      </c>
      <c r="D6" s="65">
        <v>73</v>
      </c>
      <c r="E6" s="65">
        <v>73</v>
      </c>
      <c r="F6" s="65">
        <v>69</v>
      </c>
      <c r="G6" s="65">
        <v>43</v>
      </c>
      <c r="H6" s="65">
        <v>82</v>
      </c>
      <c r="I6" s="65">
        <v>43</v>
      </c>
      <c r="J6" s="65">
        <v>56</v>
      </c>
      <c r="K6" s="65">
        <v>34</v>
      </c>
      <c r="L6" s="65">
        <v>29</v>
      </c>
      <c r="M6" s="65">
        <v>67</v>
      </c>
      <c r="N6" s="65">
        <v>29</v>
      </c>
      <c r="O6" s="65">
        <v>48</v>
      </c>
      <c r="P6" s="65">
        <v>40</v>
      </c>
      <c r="Q6" s="22">
        <v>69</v>
      </c>
    </row>
    <row r="7" spans="1:17" ht="13.2" customHeight="1" x14ac:dyDescent="0.3">
      <c r="A7" s="1" t="s">
        <v>145</v>
      </c>
      <c r="B7" s="65">
        <v>1355</v>
      </c>
      <c r="C7" s="65">
        <v>314</v>
      </c>
      <c r="D7" s="65">
        <v>127</v>
      </c>
      <c r="E7" s="65">
        <v>93</v>
      </c>
      <c r="F7" s="65">
        <v>80</v>
      </c>
      <c r="G7" s="65">
        <v>51</v>
      </c>
      <c r="H7" s="65">
        <v>111</v>
      </c>
      <c r="I7" s="65">
        <v>72</v>
      </c>
      <c r="J7" s="65">
        <v>60</v>
      </c>
      <c r="K7" s="65">
        <v>57</v>
      </c>
      <c r="L7" s="65">
        <v>51</v>
      </c>
      <c r="M7" s="65">
        <v>64</v>
      </c>
      <c r="N7" s="65">
        <v>47</v>
      </c>
      <c r="O7" s="65">
        <v>59</v>
      </c>
      <c r="P7" s="65">
        <v>60</v>
      </c>
      <c r="Q7" s="22">
        <v>109</v>
      </c>
    </row>
    <row r="8" spans="1:17" ht="13.2" customHeight="1" x14ac:dyDescent="0.3">
      <c r="A8" s="7" t="s">
        <v>146</v>
      </c>
      <c r="B8" s="80">
        <v>478</v>
      </c>
      <c r="C8" s="80">
        <v>103</v>
      </c>
      <c r="D8" s="80">
        <v>38</v>
      </c>
      <c r="E8" s="80">
        <v>29</v>
      </c>
      <c r="F8" s="80">
        <v>24</v>
      </c>
      <c r="G8" s="80">
        <v>17</v>
      </c>
      <c r="H8" s="80">
        <v>23</v>
      </c>
      <c r="I8" s="80">
        <v>22</v>
      </c>
      <c r="J8" s="80">
        <v>15</v>
      </c>
      <c r="K8" s="80">
        <v>28</v>
      </c>
      <c r="L8" s="80">
        <v>11</v>
      </c>
      <c r="M8" s="80">
        <v>23</v>
      </c>
      <c r="N8" s="80">
        <v>12</v>
      </c>
      <c r="O8" s="80">
        <v>32</v>
      </c>
      <c r="P8" s="80">
        <v>23</v>
      </c>
      <c r="Q8" s="77">
        <v>78</v>
      </c>
    </row>
    <row r="9" spans="1:17" ht="13.2" customHeight="1" x14ac:dyDescent="0.3">
      <c r="A9" s="1" t="s">
        <v>156</v>
      </c>
      <c r="B9" s="65">
        <v>2297</v>
      </c>
      <c r="C9" s="65">
        <v>528</v>
      </c>
      <c r="D9" s="65">
        <v>190</v>
      </c>
      <c r="E9" s="65">
        <v>152</v>
      </c>
      <c r="F9" s="65">
        <v>142</v>
      </c>
      <c r="G9" s="65">
        <v>98</v>
      </c>
      <c r="H9" s="65">
        <v>185</v>
      </c>
      <c r="I9" s="65">
        <v>109</v>
      </c>
      <c r="J9" s="65">
        <v>110</v>
      </c>
      <c r="K9" s="65">
        <v>99</v>
      </c>
      <c r="L9" s="65">
        <v>71</v>
      </c>
      <c r="M9" s="65">
        <v>123</v>
      </c>
      <c r="N9" s="65">
        <v>66</v>
      </c>
      <c r="O9" s="65">
        <v>115</v>
      </c>
      <c r="P9" s="65">
        <v>91</v>
      </c>
      <c r="Q9" s="22">
        <v>218</v>
      </c>
    </row>
    <row r="10" spans="1:17" ht="13.2" customHeight="1" x14ac:dyDescent="0.3">
      <c r="A10" s="7" t="s">
        <v>157</v>
      </c>
      <c r="B10" s="80">
        <v>500</v>
      </c>
      <c r="C10" s="80">
        <v>98</v>
      </c>
      <c r="D10" s="80">
        <v>48</v>
      </c>
      <c r="E10" s="80">
        <v>43</v>
      </c>
      <c r="F10" s="80">
        <v>31</v>
      </c>
      <c r="G10" s="80">
        <v>13</v>
      </c>
      <c r="H10" s="80">
        <v>31</v>
      </c>
      <c r="I10" s="80">
        <v>28</v>
      </c>
      <c r="J10" s="80">
        <v>21</v>
      </c>
      <c r="K10" s="80">
        <v>20</v>
      </c>
      <c r="L10" s="80">
        <v>20</v>
      </c>
      <c r="M10" s="80">
        <v>31</v>
      </c>
      <c r="N10" s="80">
        <v>22</v>
      </c>
      <c r="O10" s="80">
        <v>24</v>
      </c>
      <c r="P10" s="80">
        <v>32</v>
      </c>
      <c r="Q10" s="77">
        <v>38</v>
      </c>
    </row>
    <row r="11" spans="1:17" ht="13.2" customHeight="1" x14ac:dyDescent="0.3">
      <c r="A11" s="1" t="s">
        <v>213</v>
      </c>
      <c r="B11" s="65">
        <v>841</v>
      </c>
      <c r="C11" s="65">
        <v>213</v>
      </c>
      <c r="D11" s="65">
        <v>98</v>
      </c>
      <c r="E11" s="65">
        <v>91</v>
      </c>
      <c r="F11" s="65">
        <v>66</v>
      </c>
      <c r="G11" s="65">
        <v>26</v>
      </c>
      <c r="H11" s="65">
        <v>75</v>
      </c>
      <c r="I11" s="65">
        <v>50</v>
      </c>
      <c r="J11" s="65">
        <v>51</v>
      </c>
      <c r="K11" s="65">
        <v>44</v>
      </c>
      <c r="L11" s="65">
        <v>13</v>
      </c>
      <c r="M11" s="65">
        <v>39</v>
      </c>
      <c r="N11" s="65">
        <v>13</v>
      </c>
      <c r="O11" s="65">
        <v>20</v>
      </c>
      <c r="P11" s="65">
        <v>22</v>
      </c>
      <c r="Q11" s="22">
        <v>20</v>
      </c>
    </row>
    <row r="12" spans="1:17" ht="13.2" customHeight="1" x14ac:dyDescent="0.3">
      <c r="A12" s="1" t="s">
        <v>214</v>
      </c>
      <c r="B12" s="65">
        <v>19</v>
      </c>
      <c r="C12" s="65">
        <v>4</v>
      </c>
      <c r="D12" s="65">
        <v>0</v>
      </c>
      <c r="E12" s="65">
        <v>1</v>
      </c>
      <c r="F12" s="65">
        <v>2</v>
      </c>
      <c r="G12" s="65">
        <v>0</v>
      </c>
      <c r="H12" s="65">
        <v>1</v>
      </c>
      <c r="I12" s="65">
        <v>1</v>
      </c>
      <c r="J12" s="65">
        <v>0</v>
      </c>
      <c r="K12" s="65">
        <v>1</v>
      </c>
      <c r="L12" s="65">
        <v>2</v>
      </c>
      <c r="M12" s="65">
        <v>1</v>
      </c>
      <c r="N12" s="65">
        <v>2</v>
      </c>
      <c r="O12" s="65">
        <v>0</v>
      </c>
      <c r="P12" s="65">
        <v>1</v>
      </c>
      <c r="Q12" s="22">
        <v>3</v>
      </c>
    </row>
    <row r="13" spans="1:17" ht="13.2" customHeight="1" x14ac:dyDescent="0.3">
      <c r="A13" s="1" t="s">
        <v>162</v>
      </c>
      <c r="B13" s="65">
        <v>48</v>
      </c>
      <c r="C13" s="65">
        <v>14</v>
      </c>
      <c r="D13" s="65">
        <v>3</v>
      </c>
      <c r="E13" s="65">
        <v>1</v>
      </c>
      <c r="F13" s="65">
        <v>0</v>
      </c>
      <c r="G13" s="65">
        <v>0</v>
      </c>
      <c r="H13" s="65">
        <v>3</v>
      </c>
      <c r="I13" s="65">
        <v>1</v>
      </c>
      <c r="J13" s="65">
        <v>0</v>
      </c>
      <c r="K13" s="65">
        <v>3</v>
      </c>
      <c r="L13" s="65">
        <v>2</v>
      </c>
      <c r="M13" s="65">
        <v>2</v>
      </c>
      <c r="N13" s="65">
        <v>2</v>
      </c>
      <c r="O13" s="65">
        <v>2</v>
      </c>
      <c r="P13" s="65">
        <v>6</v>
      </c>
      <c r="Q13" s="22">
        <v>9</v>
      </c>
    </row>
    <row r="14" spans="1:17" ht="13.2" customHeight="1" x14ac:dyDescent="0.3">
      <c r="A14" s="1" t="s">
        <v>167</v>
      </c>
      <c r="B14" s="65">
        <v>50</v>
      </c>
      <c r="C14" s="65">
        <v>3</v>
      </c>
      <c r="D14" s="65">
        <v>2</v>
      </c>
      <c r="E14" s="65">
        <v>2</v>
      </c>
      <c r="F14" s="65">
        <v>2</v>
      </c>
      <c r="G14" s="65">
        <v>2</v>
      </c>
      <c r="H14" s="65">
        <v>4</v>
      </c>
      <c r="I14" s="65">
        <v>1</v>
      </c>
      <c r="J14" s="65">
        <v>0</v>
      </c>
      <c r="K14" s="65">
        <v>3</v>
      </c>
      <c r="L14" s="65">
        <v>5</v>
      </c>
      <c r="M14" s="65">
        <v>7</v>
      </c>
      <c r="N14" s="65">
        <v>2</v>
      </c>
      <c r="O14" s="65">
        <v>4</v>
      </c>
      <c r="P14" s="65">
        <v>7</v>
      </c>
      <c r="Q14" s="22">
        <v>6</v>
      </c>
    </row>
    <row r="15" spans="1:17" ht="13.2" customHeight="1" x14ac:dyDescent="0.3">
      <c r="A15" s="1" t="s">
        <v>168</v>
      </c>
      <c r="B15" s="65">
        <v>65</v>
      </c>
      <c r="C15" s="65">
        <v>10</v>
      </c>
      <c r="D15" s="65">
        <v>2</v>
      </c>
      <c r="E15" s="65">
        <v>3</v>
      </c>
      <c r="F15" s="65">
        <v>2</v>
      </c>
      <c r="G15" s="65">
        <v>3</v>
      </c>
      <c r="H15" s="65">
        <v>1</v>
      </c>
      <c r="I15" s="65">
        <v>1</v>
      </c>
      <c r="J15" s="65">
        <v>4</v>
      </c>
      <c r="K15" s="65">
        <v>2</v>
      </c>
      <c r="L15" s="65">
        <v>1</v>
      </c>
      <c r="M15" s="65">
        <v>6</v>
      </c>
      <c r="N15" s="65">
        <v>7</v>
      </c>
      <c r="O15" s="65">
        <v>7</v>
      </c>
      <c r="P15" s="65">
        <v>5</v>
      </c>
      <c r="Q15" s="22">
        <v>11</v>
      </c>
    </row>
    <row r="16" spans="1:17" ht="13.2" customHeight="1" x14ac:dyDescent="0.3">
      <c r="A16" s="1" t="s">
        <v>169</v>
      </c>
      <c r="B16" s="65">
        <v>249</v>
      </c>
      <c r="C16" s="65">
        <v>39</v>
      </c>
      <c r="D16" s="65">
        <v>9</v>
      </c>
      <c r="E16" s="65">
        <v>12</v>
      </c>
      <c r="F16" s="65">
        <v>7</v>
      </c>
      <c r="G16" s="65">
        <v>5</v>
      </c>
      <c r="H16" s="65">
        <v>11</v>
      </c>
      <c r="I16" s="65">
        <v>16</v>
      </c>
      <c r="J16" s="65">
        <v>11</v>
      </c>
      <c r="K16" s="65">
        <v>27</v>
      </c>
      <c r="L16" s="65">
        <v>8</v>
      </c>
      <c r="M16" s="65">
        <v>17</v>
      </c>
      <c r="N16" s="65">
        <v>22</v>
      </c>
      <c r="O16" s="65">
        <v>26</v>
      </c>
      <c r="P16" s="65">
        <v>13</v>
      </c>
      <c r="Q16" s="22">
        <v>26</v>
      </c>
    </row>
    <row r="17" spans="1:17" ht="13.2" customHeight="1" x14ac:dyDescent="0.3">
      <c r="A17" s="1" t="s">
        <v>170</v>
      </c>
      <c r="B17" s="65">
        <v>97</v>
      </c>
      <c r="C17" s="65">
        <v>10</v>
      </c>
      <c r="D17" s="65">
        <v>4</v>
      </c>
      <c r="E17" s="65">
        <v>4</v>
      </c>
      <c r="F17" s="65">
        <v>2</v>
      </c>
      <c r="G17" s="65">
        <v>2</v>
      </c>
      <c r="H17" s="65">
        <v>3</v>
      </c>
      <c r="I17" s="65">
        <v>2</v>
      </c>
      <c r="J17" s="65">
        <v>0</v>
      </c>
      <c r="K17" s="65">
        <v>3</v>
      </c>
      <c r="L17" s="65">
        <v>7</v>
      </c>
      <c r="M17" s="65">
        <v>10</v>
      </c>
      <c r="N17" s="65">
        <v>6</v>
      </c>
      <c r="O17" s="65">
        <v>9</v>
      </c>
      <c r="P17" s="65">
        <v>11</v>
      </c>
      <c r="Q17" s="22">
        <v>24</v>
      </c>
    </row>
    <row r="18" spans="1:17" ht="13.2" customHeight="1" x14ac:dyDescent="0.3">
      <c r="A18" s="1" t="s">
        <v>215</v>
      </c>
      <c r="B18" s="65">
        <v>9</v>
      </c>
      <c r="C18" s="65">
        <v>2</v>
      </c>
      <c r="D18" s="65">
        <v>0</v>
      </c>
      <c r="E18" s="65">
        <v>2</v>
      </c>
      <c r="F18" s="65">
        <v>1</v>
      </c>
      <c r="G18" s="65">
        <v>0</v>
      </c>
      <c r="H18" s="65">
        <v>1</v>
      </c>
      <c r="I18" s="65">
        <v>1</v>
      </c>
      <c r="J18" s="65">
        <v>0</v>
      </c>
      <c r="K18" s="65">
        <v>0</v>
      </c>
      <c r="L18" s="65">
        <v>0</v>
      </c>
      <c r="M18" s="65">
        <v>1</v>
      </c>
      <c r="N18" s="65">
        <v>0</v>
      </c>
      <c r="O18" s="65">
        <v>0</v>
      </c>
      <c r="P18" s="65">
        <v>1</v>
      </c>
      <c r="Q18" s="22">
        <v>0</v>
      </c>
    </row>
    <row r="19" spans="1:17" ht="13.2" customHeight="1" x14ac:dyDescent="0.3">
      <c r="A19" s="1" t="s">
        <v>216</v>
      </c>
      <c r="B19" s="65">
        <v>16</v>
      </c>
      <c r="C19" s="65">
        <v>2</v>
      </c>
      <c r="D19" s="65">
        <v>1</v>
      </c>
      <c r="E19" s="65">
        <v>1</v>
      </c>
      <c r="F19" s="65">
        <v>1</v>
      </c>
      <c r="G19" s="65">
        <v>3</v>
      </c>
      <c r="H19" s="65">
        <v>0</v>
      </c>
      <c r="I19" s="65">
        <v>0</v>
      </c>
      <c r="J19" s="65">
        <v>2</v>
      </c>
      <c r="K19" s="65">
        <v>1</v>
      </c>
      <c r="L19" s="65">
        <v>0</v>
      </c>
      <c r="M19" s="65">
        <v>1</v>
      </c>
      <c r="N19" s="65">
        <v>1</v>
      </c>
      <c r="O19" s="65">
        <v>2</v>
      </c>
      <c r="P19" s="65">
        <v>1</v>
      </c>
      <c r="Q19" s="22">
        <v>0</v>
      </c>
    </row>
    <row r="20" spans="1:17" ht="13.2" customHeight="1" x14ac:dyDescent="0.3">
      <c r="A20" s="1" t="s">
        <v>217</v>
      </c>
      <c r="B20" s="65">
        <v>18</v>
      </c>
      <c r="C20" s="65">
        <v>1</v>
      </c>
      <c r="D20" s="65">
        <v>0</v>
      </c>
      <c r="E20" s="65">
        <v>0</v>
      </c>
      <c r="F20" s="65">
        <v>1</v>
      </c>
      <c r="G20" s="65">
        <v>2</v>
      </c>
      <c r="H20" s="65">
        <v>2</v>
      </c>
      <c r="I20" s="65">
        <v>0</v>
      </c>
      <c r="J20" s="65">
        <v>0</v>
      </c>
      <c r="K20" s="65">
        <v>0</v>
      </c>
      <c r="L20" s="65">
        <v>1</v>
      </c>
      <c r="M20" s="65">
        <v>1</v>
      </c>
      <c r="N20" s="65">
        <v>1</v>
      </c>
      <c r="O20" s="65">
        <v>3</v>
      </c>
      <c r="P20" s="65">
        <v>3</v>
      </c>
      <c r="Q20" s="22">
        <v>3</v>
      </c>
    </row>
    <row r="21" spans="1:17" ht="13.2" customHeight="1" x14ac:dyDescent="0.3">
      <c r="A21" s="1" t="s">
        <v>218</v>
      </c>
      <c r="B21" s="65">
        <v>10</v>
      </c>
      <c r="C21" s="65">
        <v>2</v>
      </c>
      <c r="D21" s="65">
        <v>1</v>
      </c>
      <c r="E21" s="65">
        <v>0</v>
      </c>
      <c r="F21" s="65">
        <v>0</v>
      </c>
      <c r="G21" s="65">
        <v>0</v>
      </c>
      <c r="H21" s="65">
        <v>0</v>
      </c>
      <c r="I21" s="65">
        <v>1</v>
      </c>
      <c r="J21" s="65">
        <v>0</v>
      </c>
      <c r="K21" s="65">
        <v>0</v>
      </c>
      <c r="L21" s="65">
        <v>0</v>
      </c>
      <c r="M21" s="65">
        <v>1</v>
      </c>
      <c r="N21" s="65">
        <v>0</v>
      </c>
      <c r="O21" s="65">
        <v>0</v>
      </c>
      <c r="P21" s="65">
        <v>0</v>
      </c>
      <c r="Q21" s="22">
        <v>5</v>
      </c>
    </row>
    <row r="22" spans="1:17" ht="13.2" customHeight="1" x14ac:dyDescent="0.3">
      <c r="A22" s="1" t="s">
        <v>219</v>
      </c>
      <c r="B22" s="65">
        <v>33</v>
      </c>
      <c r="C22" s="65">
        <v>7</v>
      </c>
      <c r="D22" s="65">
        <v>2</v>
      </c>
      <c r="E22" s="65">
        <v>4</v>
      </c>
      <c r="F22" s="65">
        <v>4</v>
      </c>
      <c r="G22" s="65">
        <v>1</v>
      </c>
      <c r="H22" s="65">
        <v>0</v>
      </c>
      <c r="I22" s="65">
        <v>1</v>
      </c>
      <c r="J22" s="65">
        <v>1</v>
      </c>
      <c r="K22" s="65">
        <v>1</v>
      </c>
      <c r="L22" s="65">
        <v>0</v>
      </c>
      <c r="M22" s="65">
        <v>4</v>
      </c>
      <c r="N22" s="65">
        <v>1</v>
      </c>
      <c r="O22" s="65">
        <v>1</v>
      </c>
      <c r="P22" s="65">
        <v>2</v>
      </c>
      <c r="Q22" s="22">
        <v>4</v>
      </c>
    </row>
    <row r="23" spans="1:17" ht="13.2" customHeight="1" x14ac:dyDescent="0.3">
      <c r="A23" s="1" t="s">
        <v>220</v>
      </c>
      <c r="B23" s="65">
        <v>179</v>
      </c>
      <c r="C23" s="65">
        <v>23</v>
      </c>
      <c r="D23" s="65">
        <v>9</v>
      </c>
      <c r="E23" s="65">
        <v>4</v>
      </c>
      <c r="F23" s="65">
        <v>6</v>
      </c>
      <c r="G23" s="65">
        <v>6</v>
      </c>
      <c r="H23" s="65">
        <v>6</v>
      </c>
      <c r="I23" s="65">
        <v>8</v>
      </c>
      <c r="J23" s="65">
        <v>10</v>
      </c>
      <c r="K23" s="65">
        <v>10</v>
      </c>
      <c r="L23" s="65">
        <v>27</v>
      </c>
      <c r="M23" s="65">
        <v>17</v>
      </c>
      <c r="N23" s="65">
        <v>12</v>
      </c>
      <c r="O23" s="65">
        <v>9</v>
      </c>
      <c r="P23" s="65">
        <v>16</v>
      </c>
      <c r="Q23" s="22">
        <v>16</v>
      </c>
    </row>
    <row r="24" spans="1:17" ht="13.2" customHeight="1" x14ac:dyDescent="0.3">
      <c r="A24" s="1" t="s">
        <v>297</v>
      </c>
      <c r="B24" s="65">
        <v>47</v>
      </c>
      <c r="C24" s="65">
        <v>3</v>
      </c>
      <c r="D24" s="65">
        <v>0</v>
      </c>
      <c r="E24" s="65">
        <v>1</v>
      </c>
      <c r="F24" s="65">
        <v>1</v>
      </c>
      <c r="G24" s="65">
        <v>1</v>
      </c>
      <c r="H24" s="65">
        <v>5</v>
      </c>
      <c r="I24" s="65">
        <v>2</v>
      </c>
      <c r="J24" s="65">
        <v>0</v>
      </c>
      <c r="K24" s="65">
        <v>1</v>
      </c>
      <c r="L24" s="65">
        <v>2</v>
      </c>
      <c r="M24" s="65">
        <v>11</v>
      </c>
      <c r="N24" s="65">
        <v>3</v>
      </c>
      <c r="O24" s="65">
        <v>3</v>
      </c>
      <c r="P24" s="65">
        <v>1</v>
      </c>
      <c r="Q24" s="22">
        <v>13</v>
      </c>
    </row>
    <row r="25" spans="1:17" ht="13.2" customHeight="1" x14ac:dyDescent="0.3">
      <c r="A25" s="1" t="s">
        <v>222</v>
      </c>
      <c r="B25" s="65">
        <v>41</v>
      </c>
      <c r="C25" s="65">
        <v>1</v>
      </c>
      <c r="D25" s="65">
        <v>2</v>
      </c>
      <c r="E25" s="65">
        <v>0</v>
      </c>
      <c r="F25" s="65">
        <v>1</v>
      </c>
      <c r="G25" s="65">
        <v>2</v>
      </c>
      <c r="H25" s="65">
        <v>2</v>
      </c>
      <c r="I25" s="65">
        <v>2</v>
      </c>
      <c r="J25" s="65">
        <v>2</v>
      </c>
      <c r="K25" s="65">
        <v>2</v>
      </c>
      <c r="L25" s="65">
        <v>1</v>
      </c>
      <c r="M25" s="65">
        <v>6</v>
      </c>
      <c r="N25" s="65">
        <v>2</v>
      </c>
      <c r="O25" s="65">
        <v>4</v>
      </c>
      <c r="P25" s="65">
        <v>1</v>
      </c>
      <c r="Q25" s="22">
        <v>13</v>
      </c>
    </row>
    <row r="26" spans="1:17" ht="13.2" customHeight="1" x14ac:dyDescent="0.3">
      <c r="A26" s="1" t="s">
        <v>223</v>
      </c>
      <c r="B26" s="65">
        <v>33</v>
      </c>
      <c r="C26" s="65">
        <v>6</v>
      </c>
      <c r="D26" s="65">
        <v>4</v>
      </c>
      <c r="E26" s="65">
        <v>4</v>
      </c>
      <c r="F26" s="65">
        <v>5</v>
      </c>
      <c r="G26" s="65">
        <v>1</v>
      </c>
      <c r="H26" s="65">
        <v>0</v>
      </c>
      <c r="I26" s="65">
        <v>1</v>
      </c>
      <c r="J26" s="65">
        <v>0</v>
      </c>
      <c r="K26" s="65">
        <v>1</v>
      </c>
      <c r="L26" s="65">
        <v>2</v>
      </c>
      <c r="M26" s="65">
        <v>2</v>
      </c>
      <c r="N26" s="65">
        <v>1</v>
      </c>
      <c r="O26" s="65">
        <v>0</v>
      </c>
      <c r="P26" s="65">
        <v>1</v>
      </c>
      <c r="Q26" s="22">
        <v>5</v>
      </c>
    </row>
    <row r="27" spans="1:17" ht="13.2" customHeight="1" x14ac:dyDescent="0.3">
      <c r="A27" s="1" t="s">
        <v>171</v>
      </c>
      <c r="B27" s="65">
        <v>85</v>
      </c>
      <c r="C27" s="65">
        <v>12</v>
      </c>
      <c r="D27" s="65">
        <v>0</v>
      </c>
      <c r="E27" s="65">
        <v>8</v>
      </c>
      <c r="F27" s="65">
        <v>4</v>
      </c>
      <c r="G27" s="65">
        <v>4</v>
      </c>
      <c r="H27" s="65">
        <v>7</v>
      </c>
      <c r="I27" s="65">
        <v>1</v>
      </c>
      <c r="J27" s="65">
        <v>4</v>
      </c>
      <c r="K27" s="65">
        <v>4</v>
      </c>
      <c r="L27" s="65">
        <v>5</v>
      </c>
      <c r="M27" s="65">
        <v>7</v>
      </c>
      <c r="N27" s="65">
        <v>3</v>
      </c>
      <c r="O27" s="65">
        <v>9</v>
      </c>
      <c r="P27" s="65">
        <v>10</v>
      </c>
      <c r="Q27" s="22">
        <v>7</v>
      </c>
    </row>
    <row r="28" spans="1:17" ht="13.2" customHeight="1" x14ac:dyDescent="0.3">
      <c r="A28" s="1" t="s">
        <v>224</v>
      </c>
      <c r="B28" s="65">
        <v>7</v>
      </c>
      <c r="C28" s="65">
        <v>0</v>
      </c>
      <c r="D28" s="65">
        <v>0</v>
      </c>
      <c r="E28" s="65">
        <v>1</v>
      </c>
      <c r="F28" s="65">
        <v>0</v>
      </c>
      <c r="G28" s="65">
        <v>0</v>
      </c>
      <c r="H28" s="65">
        <v>0</v>
      </c>
      <c r="I28" s="65">
        <v>1</v>
      </c>
      <c r="J28" s="65">
        <v>0</v>
      </c>
      <c r="K28" s="65">
        <v>0</v>
      </c>
      <c r="L28" s="65">
        <v>1</v>
      </c>
      <c r="M28" s="65">
        <v>1</v>
      </c>
      <c r="N28" s="65">
        <v>0</v>
      </c>
      <c r="O28" s="65">
        <v>1</v>
      </c>
      <c r="P28" s="65">
        <v>0</v>
      </c>
      <c r="Q28" s="22">
        <v>2</v>
      </c>
    </row>
    <row r="29" spans="1:17" ht="13.2" customHeight="1" x14ac:dyDescent="0.3">
      <c r="A29" s="1" t="s">
        <v>225</v>
      </c>
      <c r="B29" s="65">
        <v>57</v>
      </c>
      <c r="C29" s="65">
        <v>12</v>
      </c>
      <c r="D29" s="65">
        <v>6</v>
      </c>
      <c r="E29" s="65">
        <v>1</v>
      </c>
      <c r="F29" s="65">
        <v>2</v>
      </c>
      <c r="G29" s="65">
        <v>1</v>
      </c>
      <c r="H29" s="65">
        <v>1</v>
      </c>
      <c r="I29" s="65">
        <v>0</v>
      </c>
      <c r="J29" s="65">
        <v>3</v>
      </c>
      <c r="K29" s="65">
        <v>2</v>
      </c>
      <c r="L29" s="65">
        <v>6</v>
      </c>
      <c r="M29" s="65">
        <v>3</v>
      </c>
      <c r="N29" s="65">
        <v>1</v>
      </c>
      <c r="O29" s="65">
        <v>5</v>
      </c>
      <c r="P29" s="65">
        <v>4</v>
      </c>
      <c r="Q29" s="22">
        <v>10</v>
      </c>
    </row>
    <row r="30" spans="1:17" ht="13.2" customHeight="1" x14ac:dyDescent="0.3">
      <c r="A30" s="1" t="s">
        <v>226</v>
      </c>
      <c r="B30" s="65">
        <v>124</v>
      </c>
      <c r="C30" s="65">
        <v>17</v>
      </c>
      <c r="D30" s="65">
        <v>4</v>
      </c>
      <c r="E30" s="65">
        <v>2</v>
      </c>
      <c r="F30" s="65">
        <v>4</v>
      </c>
      <c r="G30" s="65">
        <v>2</v>
      </c>
      <c r="H30" s="65">
        <v>6</v>
      </c>
      <c r="I30" s="65">
        <v>4</v>
      </c>
      <c r="J30" s="65">
        <v>6</v>
      </c>
      <c r="K30" s="65">
        <v>4</v>
      </c>
      <c r="L30" s="65">
        <v>5</v>
      </c>
      <c r="M30" s="65">
        <v>12</v>
      </c>
      <c r="N30" s="65">
        <v>6</v>
      </c>
      <c r="O30" s="65">
        <v>15</v>
      </c>
      <c r="P30" s="65">
        <v>5</v>
      </c>
      <c r="Q30" s="22">
        <v>32</v>
      </c>
    </row>
    <row r="31" spans="1:17" ht="13.2" customHeight="1" x14ac:dyDescent="0.3">
      <c r="A31" s="1" t="s">
        <v>227</v>
      </c>
      <c r="B31" s="65">
        <v>709</v>
      </c>
      <c r="C31" s="65">
        <v>233</v>
      </c>
      <c r="D31" s="65">
        <v>84</v>
      </c>
      <c r="E31" s="65">
        <v>47</v>
      </c>
      <c r="F31" s="65">
        <v>61</v>
      </c>
      <c r="G31" s="65">
        <v>50</v>
      </c>
      <c r="H31" s="65">
        <v>85</v>
      </c>
      <c r="I31" s="65">
        <v>41</v>
      </c>
      <c r="J31" s="65">
        <v>36</v>
      </c>
      <c r="K31" s="65">
        <v>9</v>
      </c>
      <c r="L31" s="65">
        <v>1</v>
      </c>
      <c r="M31" s="65">
        <v>1</v>
      </c>
      <c r="N31" s="65">
        <v>1</v>
      </c>
      <c r="O31" s="65">
        <v>15</v>
      </c>
      <c r="P31" s="65">
        <v>8</v>
      </c>
      <c r="Q31" s="22">
        <v>37</v>
      </c>
    </row>
    <row r="32" spans="1:17" ht="13.2" customHeight="1" x14ac:dyDescent="0.3">
      <c r="A32" s="1" t="s">
        <v>172</v>
      </c>
      <c r="B32" s="65">
        <v>41</v>
      </c>
      <c r="C32" s="65">
        <v>5</v>
      </c>
      <c r="D32" s="65">
        <v>4</v>
      </c>
      <c r="E32" s="65">
        <v>4</v>
      </c>
      <c r="F32" s="65">
        <v>1</v>
      </c>
      <c r="G32" s="65">
        <v>0</v>
      </c>
      <c r="H32" s="65">
        <v>1</v>
      </c>
      <c r="I32" s="65">
        <v>2</v>
      </c>
      <c r="J32" s="65">
        <v>0</v>
      </c>
      <c r="K32" s="65">
        <v>1</v>
      </c>
      <c r="L32" s="65">
        <v>1</v>
      </c>
      <c r="M32" s="65">
        <v>3</v>
      </c>
      <c r="N32" s="65">
        <v>2</v>
      </c>
      <c r="O32" s="65">
        <v>4</v>
      </c>
      <c r="P32" s="65">
        <v>5</v>
      </c>
      <c r="Q32" s="22">
        <v>8</v>
      </c>
    </row>
    <row r="33" spans="1:17" ht="13.2" customHeight="1" x14ac:dyDescent="0.3">
      <c r="A33" s="10" t="s">
        <v>154</v>
      </c>
      <c r="B33" s="66">
        <v>9</v>
      </c>
      <c r="C33" s="66">
        <v>5</v>
      </c>
      <c r="D33" s="66">
        <v>1</v>
      </c>
      <c r="E33" s="66">
        <v>0</v>
      </c>
      <c r="F33" s="66">
        <v>0</v>
      </c>
      <c r="G33" s="66">
        <v>0</v>
      </c>
      <c r="H33" s="66">
        <v>1</v>
      </c>
      <c r="I33" s="66">
        <v>0</v>
      </c>
      <c r="J33" s="66">
        <v>1</v>
      </c>
      <c r="K33" s="66">
        <v>0</v>
      </c>
      <c r="L33" s="66">
        <v>0</v>
      </c>
      <c r="M33" s="66">
        <v>0</v>
      </c>
      <c r="N33" s="66">
        <v>0</v>
      </c>
      <c r="O33" s="66">
        <v>0</v>
      </c>
      <c r="P33" s="66">
        <v>0</v>
      </c>
      <c r="Q33" s="26">
        <v>1</v>
      </c>
    </row>
    <row r="34" spans="1:17" ht="169.2" customHeight="1" x14ac:dyDescent="0.3">
      <c r="A34" s="176" t="s">
        <v>284</v>
      </c>
      <c r="B34" s="185"/>
      <c r="C34" s="185"/>
      <c r="D34" s="185"/>
      <c r="E34" s="185"/>
      <c r="F34" s="185"/>
      <c r="G34" s="185"/>
      <c r="H34" s="185"/>
      <c r="I34" s="185"/>
      <c r="J34" s="185"/>
      <c r="K34" s="185"/>
      <c r="L34" s="185"/>
      <c r="M34" s="185"/>
      <c r="N34" s="185"/>
      <c r="O34" s="185"/>
      <c r="P34" s="185"/>
      <c r="Q34" s="185"/>
    </row>
    <row r="35" spans="1:17" ht="13.2" customHeight="1" x14ac:dyDescent="0.3"/>
    <row r="36" spans="1:17" ht="13.2" customHeight="1" x14ac:dyDescent="0.3"/>
    <row r="37" spans="1:17" ht="13.2" customHeight="1" x14ac:dyDescent="0.3"/>
    <row r="38" spans="1:17" ht="13.2" customHeight="1" x14ac:dyDescent="0.3"/>
    <row r="39" spans="1:17" ht="13.2" customHeight="1" x14ac:dyDescent="0.3"/>
    <row r="40" spans="1:17" ht="13.2" customHeight="1" x14ac:dyDescent="0.3"/>
    <row r="41" spans="1:17" ht="13.2" customHeight="1" x14ac:dyDescent="0.3"/>
    <row r="42" spans="1:17" ht="13.2" customHeight="1" x14ac:dyDescent="0.3"/>
    <row r="43" spans="1:17" ht="13.2" customHeight="1" x14ac:dyDescent="0.3"/>
    <row r="44" spans="1:17" ht="13.2" customHeight="1" x14ac:dyDescent="0.3"/>
    <row r="45" spans="1:17" ht="13.2" customHeight="1" x14ac:dyDescent="0.3"/>
    <row r="46" spans="1:17" ht="13.2" customHeight="1" x14ac:dyDescent="0.3"/>
    <row r="47" spans="1:17" ht="13.2" customHeight="1" x14ac:dyDescent="0.3"/>
    <row r="48" spans="1:17"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5">
    <mergeCell ref="A2:I2"/>
    <mergeCell ref="C3:Q3"/>
    <mergeCell ref="A3:A4"/>
    <mergeCell ref="B3:B4"/>
    <mergeCell ref="A34:Q34"/>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90"/>
  <sheetViews>
    <sheetView showGridLines="0" workbookViewId="0"/>
  </sheetViews>
  <sheetFormatPr baseColWidth="10" defaultRowHeight="14.4" x14ac:dyDescent="0.3"/>
  <cols>
    <col min="1" max="2" width="40.6640625" customWidth="1"/>
  </cols>
  <sheetData>
    <row r="1" spans="1:15" ht="13.2" customHeight="1" x14ac:dyDescent="0.3">
      <c r="A1" s="2" t="s">
        <v>275</v>
      </c>
      <c r="J1" s="14" t="str">
        <f>HYPERLINK("#'Verzeichnis'!A1", "Zurück zum Verzeichnis")</f>
        <v>Zurück zum Verzeichnis</v>
      </c>
      <c r="O1" s="1"/>
    </row>
    <row r="2" spans="1:15" ht="25.95" customHeight="1" x14ac:dyDescent="0.3">
      <c r="A2" s="170" t="s">
        <v>19</v>
      </c>
      <c r="B2" s="166"/>
    </row>
    <row r="3" spans="1:15" ht="13.2" customHeight="1" x14ac:dyDescent="0.3">
      <c r="A3" s="62" t="s">
        <v>310</v>
      </c>
      <c r="B3" s="62" t="s">
        <v>311</v>
      </c>
    </row>
    <row r="4" spans="1:15" ht="25.95" customHeight="1" x14ac:dyDescent="0.3">
      <c r="A4" s="82" t="s">
        <v>214</v>
      </c>
      <c r="B4" s="82" t="s">
        <v>162</v>
      </c>
    </row>
    <row r="5" spans="1:15" ht="25.95" customHeight="1" x14ac:dyDescent="0.3">
      <c r="A5" s="82" t="s">
        <v>217</v>
      </c>
      <c r="B5" s="82" t="s">
        <v>216</v>
      </c>
    </row>
    <row r="6" spans="1:15" ht="25.95" customHeight="1" x14ac:dyDescent="0.3">
      <c r="A6" s="82" t="s">
        <v>312</v>
      </c>
      <c r="B6" s="82" t="s">
        <v>219</v>
      </c>
    </row>
    <row r="7" spans="1:15" ht="25.95" customHeight="1" x14ac:dyDescent="0.3">
      <c r="A7" s="82" t="s">
        <v>224</v>
      </c>
      <c r="B7" s="82" t="s">
        <v>313</v>
      </c>
    </row>
    <row r="8" spans="1:15" ht="25.95" customHeight="1" x14ac:dyDescent="0.3">
      <c r="A8" s="82"/>
      <c r="B8" s="82" t="s">
        <v>307</v>
      </c>
    </row>
    <row r="9" spans="1:15" ht="25.95" customHeight="1" x14ac:dyDescent="0.3">
      <c r="A9" s="82"/>
      <c r="B9" s="82" t="s">
        <v>223</v>
      </c>
    </row>
    <row r="10" spans="1:15" ht="25.95" customHeight="1" x14ac:dyDescent="0.3">
      <c r="A10" s="82"/>
      <c r="B10" s="82" t="s">
        <v>314</v>
      </c>
    </row>
    <row r="11" spans="1:15" ht="13.2" customHeight="1" x14ac:dyDescent="0.3">
      <c r="A11" s="179" t="s">
        <v>572</v>
      </c>
      <c r="B11" s="179"/>
    </row>
    <row r="12" spans="1:15" ht="25.95" customHeight="1" x14ac:dyDescent="0.3">
      <c r="A12" s="82" t="s">
        <v>167</v>
      </c>
      <c r="B12" s="82"/>
    </row>
    <row r="13" spans="1:15" ht="13.2" customHeight="1" x14ac:dyDescent="0.3">
      <c r="A13" s="62" t="s">
        <v>573</v>
      </c>
      <c r="B13" s="62" t="s">
        <v>574</v>
      </c>
    </row>
    <row r="14" spans="1:15" ht="25.95" customHeight="1" x14ac:dyDescent="0.3">
      <c r="A14" s="82" t="s">
        <v>225</v>
      </c>
      <c r="B14" s="82" t="s">
        <v>315</v>
      </c>
    </row>
    <row r="15" spans="1:15" ht="25.95" customHeight="1" x14ac:dyDescent="0.3">
      <c r="A15" s="82" t="s">
        <v>172</v>
      </c>
      <c r="B15" s="82" t="s">
        <v>316</v>
      </c>
    </row>
    <row r="16" spans="1:15" ht="25.95" customHeight="1" x14ac:dyDescent="0.3">
      <c r="A16" s="82"/>
      <c r="B16" s="82" t="s">
        <v>317</v>
      </c>
    </row>
    <row r="17" spans="1:2" ht="25.95" customHeight="1" x14ac:dyDescent="0.3">
      <c r="A17" s="82"/>
      <c r="B17" s="82" t="s">
        <v>168</v>
      </c>
    </row>
    <row r="18" spans="1:2" ht="25.95" customHeight="1" x14ac:dyDescent="0.3">
      <c r="A18" s="82"/>
      <c r="B18" s="82" t="s">
        <v>169</v>
      </c>
    </row>
    <row r="19" spans="1:2" ht="25.95" customHeight="1" x14ac:dyDescent="0.3">
      <c r="A19" s="82"/>
      <c r="B19" s="82" t="s">
        <v>170</v>
      </c>
    </row>
    <row r="20" spans="1:2" ht="25.95" customHeight="1" x14ac:dyDescent="0.3">
      <c r="A20" s="82"/>
      <c r="B20" s="82" t="s">
        <v>220</v>
      </c>
    </row>
    <row r="21" spans="1:2" ht="25.95" customHeight="1" x14ac:dyDescent="0.3">
      <c r="A21" s="82"/>
      <c r="B21" s="82" t="s">
        <v>171</v>
      </c>
    </row>
    <row r="22" spans="1:2" ht="25.95" customHeight="1" x14ac:dyDescent="0.3">
      <c r="A22" s="82"/>
      <c r="B22" s="82" t="s">
        <v>226</v>
      </c>
    </row>
    <row r="23" spans="1:2" ht="25.95" customHeight="1" x14ac:dyDescent="0.3">
      <c r="A23" s="83"/>
      <c r="B23" s="83" t="s">
        <v>227</v>
      </c>
    </row>
    <row r="24" spans="1:2" ht="169.2" customHeight="1" x14ac:dyDescent="0.3">
      <c r="A24" s="165" t="s">
        <v>318</v>
      </c>
      <c r="B24" s="166"/>
    </row>
    <row r="25" spans="1:2" ht="13.2" customHeight="1" x14ac:dyDescent="0.3"/>
    <row r="26" spans="1:2" ht="13.2" customHeight="1" x14ac:dyDescent="0.3"/>
    <row r="27" spans="1:2" ht="13.2" customHeight="1" x14ac:dyDescent="0.3"/>
    <row r="28" spans="1:2" ht="13.2" customHeight="1" x14ac:dyDescent="0.3"/>
    <row r="29" spans="1:2" ht="13.2" customHeight="1" x14ac:dyDescent="0.3"/>
    <row r="30" spans="1:2" ht="13.2" customHeight="1" x14ac:dyDescent="0.3"/>
    <row r="31" spans="1:2" ht="13.2" customHeight="1" x14ac:dyDescent="0.3"/>
    <row r="32" spans="1: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3">
    <mergeCell ref="A2:B2"/>
    <mergeCell ref="A11:B11"/>
    <mergeCell ref="A24:B24"/>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0"/>
  <sheetViews>
    <sheetView showGridLines="0" workbookViewId="0"/>
  </sheetViews>
  <sheetFormatPr baseColWidth="10" defaultRowHeight="14.4" x14ac:dyDescent="0.3"/>
  <cols>
    <col min="2" max="2" width="13.6640625" customWidth="1"/>
  </cols>
  <sheetData>
    <row r="1" spans="1:2" ht="13.2" customHeight="1" x14ac:dyDescent="0.3">
      <c r="A1" s="2" t="s">
        <v>0</v>
      </c>
    </row>
    <row r="2" spans="1:2" ht="4.95" customHeight="1" x14ac:dyDescent="0.3"/>
    <row r="3" spans="1:2" ht="13.2" customHeight="1" x14ac:dyDescent="0.3">
      <c r="A3" s="3" t="str">
        <f>HYPERLINK("#'T1'!A1", "Tabelle 1")</f>
        <v>Tabelle 1</v>
      </c>
      <c r="B3" s="1" t="s">
        <v>1</v>
      </c>
    </row>
    <row r="4" spans="1:2" ht="13.2" customHeight="1" x14ac:dyDescent="0.3">
      <c r="A4" s="3" t="str">
        <f>HYPERLINK("#'T2'!A1", "Tabelle 2")</f>
        <v>Tabelle 2</v>
      </c>
      <c r="B4" s="1" t="s">
        <v>2</v>
      </c>
    </row>
    <row r="5" spans="1:2" ht="13.2" customHeight="1" x14ac:dyDescent="0.3">
      <c r="A5" s="3" t="str">
        <f>HYPERLINK("#'T3'!A1", "Tabelle 3")</f>
        <v>Tabelle 3</v>
      </c>
      <c r="B5" s="1" t="s">
        <v>3</v>
      </c>
    </row>
    <row r="6" spans="1:2" ht="13.2" customHeight="1" x14ac:dyDescent="0.3">
      <c r="A6" s="3" t="str">
        <f>HYPERLINK("#'T4'!A1", "Tabelle 4")</f>
        <v>Tabelle 4</v>
      </c>
      <c r="B6" s="1" t="s">
        <v>4</v>
      </c>
    </row>
    <row r="7" spans="1:2" ht="13.2" customHeight="1" x14ac:dyDescent="0.3">
      <c r="A7" s="3" t="str">
        <f>HYPERLINK("#'T5'!A1", "Tabelle 5")</f>
        <v>Tabelle 5</v>
      </c>
      <c r="B7" s="1" t="s">
        <v>5</v>
      </c>
    </row>
    <row r="8" spans="1:2" ht="13.2" customHeight="1" x14ac:dyDescent="0.3">
      <c r="A8" s="3" t="str">
        <f>HYPERLINK("#'T6'!A1", "Tabelle 6")</f>
        <v>Tabelle 6</v>
      </c>
      <c r="B8" s="1" t="s">
        <v>6</v>
      </c>
    </row>
    <row r="9" spans="1:2" ht="13.2" customHeight="1" x14ac:dyDescent="0.3">
      <c r="A9" s="3" t="str">
        <f>HYPERLINK("#'T7'!A1", "Tabelle 7")</f>
        <v>Tabelle 7</v>
      </c>
      <c r="B9" s="1" t="s">
        <v>7</v>
      </c>
    </row>
    <row r="10" spans="1:2" ht="13.2" customHeight="1" x14ac:dyDescent="0.3">
      <c r="A10" s="3" t="str">
        <f>HYPERLINK("#'T8'!A1", "Tabelle 8")</f>
        <v>Tabelle 8</v>
      </c>
      <c r="B10" s="1" t="s">
        <v>8</v>
      </c>
    </row>
    <row r="11" spans="1:2" ht="13.2" customHeight="1" x14ac:dyDescent="0.3">
      <c r="A11" s="3" t="str">
        <f>HYPERLINK("#'T9'!A1", "Tabelle 9")</f>
        <v>Tabelle 9</v>
      </c>
      <c r="B11" s="1" t="s">
        <v>9</v>
      </c>
    </row>
    <row r="12" spans="1:2" ht="13.2" customHeight="1" x14ac:dyDescent="0.3">
      <c r="A12" s="3" t="str">
        <f>HYPERLINK("#'T10'!A1", "Tabelle 10")</f>
        <v>Tabelle 10</v>
      </c>
      <c r="B12" s="1" t="s">
        <v>10</v>
      </c>
    </row>
    <row r="13" spans="1:2" ht="13.2" customHeight="1" x14ac:dyDescent="0.3">
      <c r="A13" s="3" t="str">
        <f>HYPERLINK("#'T11'!A1", "Tabelle 11")</f>
        <v>Tabelle 11</v>
      </c>
      <c r="B13" s="1" t="s">
        <v>11</v>
      </c>
    </row>
    <row r="14" spans="1:2" ht="13.2" customHeight="1" x14ac:dyDescent="0.3">
      <c r="A14" s="3" t="str">
        <f>HYPERLINK("#'T12'!A1", "Tabelle 12")</f>
        <v>Tabelle 12</v>
      </c>
      <c r="B14" s="1" t="s">
        <v>12</v>
      </c>
    </row>
    <row r="15" spans="1:2" ht="13.2" customHeight="1" x14ac:dyDescent="0.3">
      <c r="A15" s="3" t="str">
        <f>HYPERLINK("#'T13'!A1", "Tabelle 13")</f>
        <v>Tabelle 13</v>
      </c>
      <c r="B15" s="1" t="s">
        <v>13</v>
      </c>
    </row>
    <row r="16" spans="1:2" ht="13.2" customHeight="1" x14ac:dyDescent="0.3">
      <c r="A16" s="3" t="str">
        <f>HYPERLINK("#'T14'!A1", "Tabelle 14")</f>
        <v>Tabelle 14</v>
      </c>
      <c r="B16" s="1" t="s">
        <v>14</v>
      </c>
    </row>
    <row r="17" spans="1:2" ht="13.2" customHeight="1" x14ac:dyDescent="0.3">
      <c r="A17" s="3" t="str">
        <f>HYPERLINK("#'T15'!A1", "Tabelle 15")</f>
        <v>Tabelle 15</v>
      </c>
      <c r="B17" s="1" t="s">
        <v>17</v>
      </c>
    </row>
    <row r="18" spans="1:2" ht="13.2" customHeight="1" x14ac:dyDescent="0.3">
      <c r="A18" s="210" t="str">
        <f>HYPERLINK("#'T16'!A1", "Tabelle 16")</f>
        <v>Tabelle 16</v>
      </c>
      <c r="B18" s="1" t="s">
        <v>19</v>
      </c>
    </row>
    <row r="19" spans="1:2" ht="13.2" customHeight="1" x14ac:dyDescent="0.3">
      <c r="A19" s="210" t="str">
        <f>HYPERLINK("#'T17'!A1", "Tabelle 17")</f>
        <v>Tabelle 17</v>
      </c>
      <c r="B19" s="1" t="s">
        <v>15</v>
      </c>
    </row>
    <row r="20" spans="1:2" ht="13.2" customHeight="1" x14ac:dyDescent="0.3">
      <c r="A20" s="3" t="str">
        <f>HYPERLINK("#'T18'!A1", "Tabelle 18")</f>
        <v>Tabelle 18</v>
      </c>
      <c r="B20" s="1" t="s">
        <v>18</v>
      </c>
    </row>
    <row r="21" spans="1:2" ht="13.2" customHeight="1" x14ac:dyDescent="0.3">
      <c r="A21" s="210" t="str">
        <f>HYPERLINK("#'T19'!A1", "Tabelle 19")</f>
        <v>Tabelle 19</v>
      </c>
      <c r="B21" s="1" t="s">
        <v>16</v>
      </c>
    </row>
    <row r="22" spans="1:2" ht="13.2" customHeight="1" x14ac:dyDescent="0.3">
      <c r="A22" s="3" t="str">
        <f>HYPERLINK("#'T20'!A1", "Tabelle 20")</f>
        <v>Tabelle 20</v>
      </c>
      <c r="B22" s="1" t="s">
        <v>20</v>
      </c>
    </row>
    <row r="23" spans="1:2" ht="13.2" customHeight="1" x14ac:dyDescent="0.3">
      <c r="A23" s="3" t="str">
        <f>HYPERLINK("#'T21'!A1", "Tabelle 21")</f>
        <v>Tabelle 21</v>
      </c>
      <c r="B23" s="1" t="s">
        <v>568</v>
      </c>
    </row>
    <row r="24" spans="1:2" ht="13.2" customHeight="1" x14ac:dyDescent="0.3">
      <c r="A24" s="3" t="str">
        <f>HYPERLINK("#'T22'!A1", "Tabelle 22")</f>
        <v>Tabelle 22</v>
      </c>
      <c r="B24" s="1" t="s">
        <v>570</v>
      </c>
    </row>
    <row r="25" spans="1:2" ht="13.2" customHeight="1" x14ac:dyDescent="0.3">
      <c r="A25" s="3" t="str">
        <f>HYPERLINK("#'T23'!A1", "Tabelle 23")</f>
        <v>Tabelle 23</v>
      </c>
      <c r="B25" s="1" t="s">
        <v>21</v>
      </c>
    </row>
    <row r="26" spans="1:2" ht="13.2" customHeight="1" x14ac:dyDescent="0.3">
      <c r="A26" s="3" t="str">
        <f>HYPERLINK("#'T24'!A1", "Tabelle 24")</f>
        <v>Tabelle 24</v>
      </c>
      <c r="B26" s="1" t="s">
        <v>22</v>
      </c>
    </row>
    <row r="27" spans="1:2" ht="13.2" customHeight="1" x14ac:dyDescent="0.3">
      <c r="A27" s="3" t="str">
        <f>HYPERLINK("#'T25'!A1", "Tabelle 25")</f>
        <v>Tabelle 25</v>
      </c>
      <c r="B27" s="1" t="s">
        <v>23</v>
      </c>
    </row>
    <row r="28" spans="1:2" ht="13.2" customHeight="1" x14ac:dyDescent="0.3">
      <c r="A28" s="3" t="str">
        <f>HYPERLINK("#'T26'!A1", "Tabelle 26")</f>
        <v>Tabelle 26</v>
      </c>
      <c r="B28" s="1" t="s">
        <v>24</v>
      </c>
    </row>
    <row r="29" spans="1:2" ht="13.2" customHeight="1" x14ac:dyDescent="0.3">
      <c r="A29" s="3" t="str">
        <f>HYPERLINK("#'T27'!A1", "Tabelle 27")</f>
        <v>Tabelle 27</v>
      </c>
      <c r="B29" s="1" t="s">
        <v>25</v>
      </c>
    </row>
    <row r="30" spans="1:2" ht="13.2" customHeight="1" x14ac:dyDescent="0.3">
      <c r="A30" s="3" t="str">
        <f>HYPERLINK("#'T28'!A1", "Tabelle 28")</f>
        <v>Tabelle 28</v>
      </c>
      <c r="B30" s="1" t="s">
        <v>26</v>
      </c>
    </row>
    <row r="31" spans="1:2" ht="13.2" customHeight="1" x14ac:dyDescent="0.3">
      <c r="A31" s="3" t="str">
        <f>HYPERLINK("#'T29'!A1", "Tabelle 29")</f>
        <v>Tabelle 29</v>
      </c>
      <c r="B31" s="1" t="s">
        <v>27</v>
      </c>
    </row>
    <row r="32" spans="1:2" ht="13.2" customHeight="1" x14ac:dyDescent="0.3">
      <c r="A32" s="3" t="str">
        <f>HYPERLINK("#'T30'!A1", "Tabelle 30")</f>
        <v>Tabelle 30</v>
      </c>
      <c r="B32" s="1" t="s">
        <v>28</v>
      </c>
    </row>
    <row r="33" spans="1:2" ht="13.2" customHeight="1" x14ac:dyDescent="0.3">
      <c r="A33" s="3" t="str">
        <f>HYPERLINK("#'T31'!A1", "Tabelle 31")</f>
        <v>Tabelle 31</v>
      </c>
      <c r="B33" s="1" t="s">
        <v>29</v>
      </c>
    </row>
    <row r="34" spans="1:2" ht="13.2" customHeight="1" x14ac:dyDescent="0.3">
      <c r="A34" s="3" t="str">
        <f>HYPERLINK("#'T32'!A1", "Tabelle 32")</f>
        <v>Tabelle 32</v>
      </c>
      <c r="B34" s="1" t="s">
        <v>30</v>
      </c>
    </row>
    <row r="35" spans="1:2" ht="13.2" customHeight="1" x14ac:dyDescent="0.3">
      <c r="A35" s="3" t="str">
        <f>HYPERLINK("#'T33'!A1", "Tabelle 33")</f>
        <v>Tabelle 33</v>
      </c>
      <c r="B35" s="1" t="s">
        <v>31</v>
      </c>
    </row>
    <row r="36" spans="1:2" ht="13.2" customHeight="1" x14ac:dyDescent="0.3">
      <c r="A36" s="3" t="str">
        <f>HYPERLINK("#'T34'!A1", "Tabelle 34")</f>
        <v>Tabelle 34</v>
      </c>
      <c r="B36" s="1" t="s">
        <v>32</v>
      </c>
    </row>
    <row r="37" spans="1:2" ht="13.2" customHeight="1" x14ac:dyDescent="0.3">
      <c r="A37" s="3" t="str">
        <f>HYPERLINK("#'T35'!A1", "Tabelle 35")</f>
        <v>Tabelle 35</v>
      </c>
      <c r="B37" s="1" t="s">
        <v>33</v>
      </c>
    </row>
    <row r="38" spans="1:2" ht="13.2" customHeight="1" x14ac:dyDescent="0.3">
      <c r="A38" s="3" t="str">
        <f>HYPERLINK("#'T36'!A1", "Tabelle 36")</f>
        <v>Tabelle 36</v>
      </c>
      <c r="B38" s="1" t="s">
        <v>34</v>
      </c>
    </row>
    <row r="39" spans="1:2" ht="13.2" customHeight="1" x14ac:dyDescent="0.3">
      <c r="A39" s="3" t="str">
        <f>HYPERLINK("#'T37'!A1", "Tabelle 37")</f>
        <v>Tabelle 37</v>
      </c>
      <c r="B39" s="1" t="s">
        <v>35</v>
      </c>
    </row>
    <row r="40" spans="1:2" ht="13.2" customHeight="1" x14ac:dyDescent="0.3">
      <c r="A40" s="3" t="str">
        <f>HYPERLINK("#'T38'!A1", "Tabelle 38")</f>
        <v>Tabelle 38</v>
      </c>
      <c r="B40" s="1" t="s">
        <v>36</v>
      </c>
    </row>
    <row r="41" spans="1:2" ht="13.2" customHeight="1" x14ac:dyDescent="0.3">
      <c r="A41" s="3" t="str">
        <f>HYPERLINK("#'T39'!A1", "Tabelle 39")</f>
        <v>Tabelle 39</v>
      </c>
      <c r="B41" s="1" t="s">
        <v>37</v>
      </c>
    </row>
    <row r="42" spans="1:2" ht="13.2" customHeight="1" x14ac:dyDescent="0.3">
      <c r="A42" s="3" t="str">
        <f>HYPERLINK("#'T40'!A1", "Tabelle 40")</f>
        <v>Tabelle 40</v>
      </c>
      <c r="B42" s="1" t="s">
        <v>38</v>
      </c>
    </row>
    <row r="43" spans="1:2" ht="13.2" customHeight="1" x14ac:dyDescent="0.3">
      <c r="A43" s="3" t="str">
        <f>HYPERLINK("#'T41'!A1", "Tabelle 41")</f>
        <v>Tabelle 41</v>
      </c>
      <c r="B43" s="1" t="s">
        <v>39</v>
      </c>
    </row>
    <row r="44" spans="1:2" ht="13.2" customHeight="1" x14ac:dyDescent="0.3">
      <c r="A44" s="3" t="str">
        <f>HYPERLINK("#'T42'!A1", "Tabelle 42")</f>
        <v>Tabelle 42</v>
      </c>
      <c r="B44" s="1" t="s">
        <v>40</v>
      </c>
    </row>
    <row r="45" spans="1:2" ht="13.2" customHeight="1" x14ac:dyDescent="0.3">
      <c r="A45" s="3" t="str">
        <f>HYPERLINK("#'T43'!A1", "Tabelle 43")</f>
        <v>Tabelle 43</v>
      </c>
      <c r="B45" s="1" t="s">
        <v>41</v>
      </c>
    </row>
    <row r="46" spans="1:2" ht="13.2" customHeight="1" x14ac:dyDescent="0.3">
      <c r="A46" s="3" t="str">
        <f>HYPERLINK("#'T44'!A1", "Tabelle 44")</f>
        <v>Tabelle 44</v>
      </c>
      <c r="B46" s="1" t="s">
        <v>42</v>
      </c>
    </row>
    <row r="47" spans="1:2" ht="13.2" customHeight="1" x14ac:dyDescent="0.3">
      <c r="A47" s="3" t="str">
        <f>HYPERLINK("#'T45'!A1", "Tabelle 45")</f>
        <v>Tabelle 45</v>
      </c>
      <c r="B47" s="1" t="s">
        <v>43</v>
      </c>
    </row>
    <row r="48" spans="1:2" ht="13.2" customHeight="1" x14ac:dyDescent="0.3">
      <c r="A48" s="3" t="str">
        <f>HYPERLINK("#'T46'!A1", "Tabelle 46")</f>
        <v>Tabelle 46</v>
      </c>
      <c r="B48" s="1" t="s">
        <v>44</v>
      </c>
    </row>
    <row r="49" spans="1:2" ht="13.2" customHeight="1" x14ac:dyDescent="0.3">
      <c r="A49" s="3" t="str">
        <f>HYPERLINK("#'T47'!A1", "Tabelle 47")</f>
        <v>Tabelle 47</v>
      </c>
      <c r="B49" s="1" t="s">
        <v>45</v>
      </c>
    </row>
    <row r="50" spans="1:2" ht="13.2" customHeight="1" x14ac:dyDescent="0.3">
      <c r="A50" s="3" t="str">
        <f>HYPERLINK("#'T48'!A1", "Tabelle 48")</f>
        <v>Tabelle 48</v>
      </c>
      <c r="B50" s="1" t="s">
        <v>46</v>
      </c>
    </row>
    <row r="51" spans="1:2" ht="13.2" customHeight="1" x14ac:dyDescent="0.3">
      <c r="A51" s="3" t="str">
        <f>HYPERLINK("#'T49'!A1", "Tabelle 49")</f>
        <v>Tabelle 49</v>
      </c>
      <c r="B51" s="1" t="s">
        <v>47</v>
      </c>
    </row>
    <row r="52" spans="1:2" ht="13.2" customHeight="1" x14ac:dyDescent="0.3">
      <c r="A52" s="3" t="str">
        <f>HYPERLINK("#'T50'!A1", "Tabelle 50")</f>
        <v>Tabelle 50</v>
      </c>
      <c r="B52" s="1" t="s">
        <v>48</v>
      </c>
    </row>
    <row r="53" spans="1:2" ht="13.2" customHeight="1" x14ac:dyDescent="0.3">
      <c r="A53" s="3" t="str">
        <f>HYPERLINK("#'T51'!A1", "Tabelle 51")</f>
        <v>Tabelle 51</v>
      </c>
      <c r="B53" s="1" t="s">
        <v>49</v>
      </c>
    </row>
    <row r="54" spans="1:2" ht="13.2" customHeight="1" x14ac:dyDescent="0.3">
      <c r="A54" s="3" t="str">
        <f>HYPERLINK("#'T52'!A1", "Tabelle 52")</f>
        <v>Tabelle 52</v>
      </c>
      <c r="B54" s="1" t="s">
        <v>50</v>
      </c>
    </row>
    <row r="55" spans="1:2" ht="13.2" customHeight="1" x14ac:dyDescent="0.3">
      <c r="A55" s="3" t="str">
        <f>HYPERLINK("#'T53'!A1", "Tabelle 53")</f>
        <v>Tabelle 53</v>
      </c>
      <c r="B55" s="1" t="s">
        <v>51</v>
      </c>
    </row>
    <row r="56" spans="1:2" ht="13.2" customHeight="1" x14ac:dyDescent="0.3">
      <c r="A56" s="3" t="str">
        <f>HYPERLINK("#'T54'!A1", "Tabelle 54")</f>
        <v>Tabelle 54</v>
      </c>
      <c r="B56" s="1" t="s">
        <v>52</v>
      </c>
    </row>
    <row r="57" spans="1:2" ht="13.2" customHeight="1" x14ac:dyDescent="0.3">
      <c r="A57" s="3" t="str">
        <f>HYPERLINK("#'T55'!A1", "Tabelle 55")</f>
        <v>Tabelle 55</v>
      </c>
      <c r="B57" s="1" t="s">
        <v>53</v>
      </c>
    </row>
    <row r="58" spans="1:2" ht="13.2" customHeight="1" x14ac:dyDescent="0.3">
      <c r="A58" s="3" t="str">
        <f>HYPERLINK("#'T56'!A1", "Tabelle 56")</f>
        <v>Tabelle 56</v>
      </c>
      <c r="B58" s="1" t="s">
        <v>54</v>
      </c>
    </row>
    <row r="59" spans="1:2" ht="13.2" customHeight="1" x14ac:dyDescent="0.3">
      <c r="A59" s="3" t="str">
        <f>HYPERLINK("#'T57'!A1", "Tabelle 57")</f>
        <v>Tabelle 57</v>
      </c>
      <c r="B59" s="1" t="s">
        <v>55</v>
      </c>
    </row>
    <row r="60" spans="1:2" ht="13.2" customHeight="1" x14ac:dyDescent="0.3">
      <c r="A60" s="3" t="str">
        <f>HYPERLINK("#'T58'!A1", "Tabelle 58")</f>
        <v>Tabelle 58</v>
      </c>
      <c r="B60" s="1" t="s">
        <v>56</v>
      </c>
    </row>
    <row r="61" spans="1:2" ht="13.2" customHeight="1" x14ac:dyDescent="0.3">
      <c r="A61" s="3" t="str">
        <f>HYPERLINK("#'T59'!A1", "Tabelle 59")</f>
        <v>Tabelle 59</v>
      </c>
      <c r="B61" s="1" t="s">
        <v>57</v>
      </c>
    </row>
    <row r="62" spans="1:2" ht="13.2" customHeight="1" x14ac:dyDescent="0.3">
      <c r="A62" s="3" t="str">
        <f>HYPERLINK("#'T60'!A1", "Tabelle 60")</f>
        <v>Tabelle 60</v>
      </c>
      <c r="B62" s="1" t="s">
        <v>58</v>
      </c>
    </row>
    <row r="63" spans="1:2" ht="13.2" customHeight="1" x14ac:dyDescent="0.3">
      <c r="A63" s="3" t="str">
        <f>HYPERLINK("#'T61'!A1", "Tabelle 61")</f>
        <v>Tabelle 61</v>
      </c>
      <c r="B63" s="1" t="s">
        <v>59</v>
      </c>
    </row>
    <row r="64" spans="1:2" ht="13.2" customHeight="1" x14ac:dyDescent="0.3">
      <c r="A64" s="3" t="str">
        <f>HYPERLINK("#'T62'!A1", "Tabelle 62")</f>
        <v>Tabelle 62</v>
      </c>
      <c r="B64" s="1" t="s">
        <v>60</v>
      </c>
    </row>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90"/>
  <sheetViews>
    <sheetView showGridLines="0" workbookViewId="0"/>
  </sheetViews>
  <sheetFormatPr baseColWidth="10" defaultRowHeight="14.4" x14ac:dyDescent="0.3"/>
  <cols>
    <col min="1" max="1" width="30.6640625" customWidth="1"/>
  </cols>
  <sheetData>
    <row r="1" spans="1:15" ht="13.2" customHeight="1" x14ac:dyDescent="0.3">
      <c r="A1" s="2" t="s">
        <v>281</v>
      </c>
      <c r="J1" s="14" t="str">
        <f>HYPERLINK("#'Verzeichnis'!A1", "Zurück zum Verzeichnis")</f>
        <v>Zurück zum Verzeichnis</v>
      </c>
      <c r="O1" s="1"/>
    </row>
    <row r="2" spans="1:15" ht="13.2" customHeight="1" x14ac:dyDescent="0.3">
      <c r="A2" s="170" t="s">
        <v>15</v>
      </c>
      <c r="B2" s="166"/>
      <c r="C2" s="166"/>
      <c r="D2" s="166"/>
      <c r="E2" s="166"/>
      <c r="F2" s="166"/>
      <c r="G2" s="166"/>
      <c r="H2" s="166"/>
      <c r="I2" s="166"/>
    </row>
    <row r="3" spans="1:15" ht="13.2" customHeight="1" x14ac:dyDescent="0.3">
      <c r="A3" s="62"/>
      <c r="B3" s="179" t="s">
        <v>251</v>
      </c>
      <c r="C3" s="179"/>
      <c r="D3" s="179"/>
      <c r="E3" s="179"/>
      <c r="F3" s="179"/>
      <c r="G3" s="179"/>
      <c r="H3" s="179" t="s">
        <v>252</v>
      </c>
      <c r="I3" s="179"/>
    </row>
    <row r="4" spans="1:15" ht="13.2" customHeight="1" x14ac:dyDescent="0.3">
      <c r="A4" s="62"/>
      <c r="B4" s="173" t="s">
        <v>242</v>
      </c>
      <c r="C4" s="173"/>
      <c r="D4" s="173" t="s">
        <v>253</v>
      </c>
      <c r="E4" s="173"/>
      <c r="F4" s="173" t="s">
        <v>254</v>
      </c>
      <c r="G4" s="173"/>
      <c r="H4" s="179"/>
      <c r="I4" s="179"/>
    </row>
    <row r="5" spans="1:15" ht="13.2" customHeight="1" x14ac:dyDescent="0.3">
      <c r="A5" s="62"/>
      <c r="B5" s="166"/>
      <c r="C5" s="166"/>
      <c r="D5" s="166"/>
      <c r="E5" s="166"/>
      <c r="F5" s="166"/>
      <c r="G5" s="166"/>
      <c r="H5" s="179"/>
      <c r="I5" s="179"/>
    </row>
    <row r="6" spans="1:15" ht="13.2" customHeight="1" x14ac:dyDescent="0.3">
      <c r="A6" s="62"/>
      <c r="B6" s="34" t="s">
        <v>272</v>
      </c>
      <c r="C6" s="34" t="s">
        <v>273</v>
      </c>
      <c r="D6" s="34" t="s">
        <v>272</v>
      </c>
      <c r="E6" s="34" t="s">
        <v>273</v>
      </c>
      <c r="F6" s="34" t="s">
        <v>272</v>
      </c>
      <c r="G6" s="34" t="s">
        <v>273</v>
      </c>
      <c r="H6" s="62" t="s">
        <v>272</v>
      </c>
      <c r="I6" s="62" t="s">
        <v>273</v>
      </c>
    </row>
    <row r="7" spans="1:15" ht="13.2" customHeight="1" x14ac:dyDescent="0.3">
      <c r="A7" s="28" t="s">
        <v>122</v>
      </c>
      <c r="B7" s="57">
        <v>2829</v>
      </c>
      <c r="C7" s="6">
        <v>1</v>
      </c>
      <c r="D7" s="57">
        <v>1932</v>
      </c>
      <c r="E7" s="6">
        <v>1</v>
      </c>
      <c r="F7" s="57">
        <v>1931.99999999999</v>
      </c>
      <c r="G7" s="6">
        <v>1</v>
      </c>
      <c r="H7" s="57">
        <v>94462</v>
      </c>
      <c r="I7" s="6">
        <v>1</v>
      </c>
    </row>
    <row r="8" spans="1:15" ht="13.2" customHeight="1" x14ac:dyDescent="0.3">
      <c r="A8" s="174" t="s">
        <v>274</v>
      </c>
      <c r="B8" s="173" t="s">
        <v>242</v>
      </c>
      <c r="C8" s="173"/>
      <c r="D8" s="173" t="s">
        <v>253</v>
      </c>
      <c r="E8" s="173"/>
      <c r="F8" s="173" t="s">
        <v>254</v>
      </c>
      <c r="G8" s="173"/>
      <c r="H8" s="179" t="s">
        <v>252</v>
      </c>
      <c r="I8" s="179"/>
    </row>
    <row r="9" spans="1:15" ht="13.2" customHeight="1" x14ac:dyDescent="0.3">
      <c r="A9" s="179"/>
      <c r="B9" s="166"/>
      <c r="C9" s="166"/>
      <c r="D9" s="166"/>
      <c r="E9" s="166"/>
      <c r="F9" s="166"/>
      <c r="G9" s="166"/>
      <c r="H9" s="179"/>
      <c r="I9" s="179"/>
    </row>
    <row r="10" spans="1:15" ht="13.2" customHeight="1" x14ac:dyDescent="0.3">
      <c r="A10" s="179"/>
      <c r="B10" s="34" t="s">
        <v>272</v>
      </c>
      <c r="C10" s="34" t="s">
        <v>273</v>
      </c>
      <c r="D10" s="34" t="s">
        <v>272</v>
      </c>
      <c r="E10" s="34" t="s">
        <v>273</v>
      </c>
      <c r="F10" s="34" t="s">
        <v>272</v>
      </c>
      <c r="G10" s="34" t="s">
        <v>273</v>
      </c>
      <c r="H10" s="62" t="s">
        <v>272</v>
      </c>
      <c r="I10" s="62" t="s">
        <v>273</v>
      </c>
    </row>
    <row r="11" spans="1:15" ht="13.2" customHeight="1" x14ac:dyDescent="0.3">
      <c r="A11" s="4" t="s">
        <v>255</v>
      </c>
      <c r="B11" s="39">
        <v>379</v>
      </c>
      <c r="C11" s="5">
        <v>0.133969600565571</v>
      </c>
      <c r="D11" s="39">
        <v>249</v>
      </c>
      <c r="E11" s="5">
        <v>0.12888198757763999</v>
      </c>
      <c r="F11" s="39">
        <v>263.21256436727498</v>
      </c>
      <c r="G11" s="5">
        <v>0.136238387353663</v>
      </c>
      <c r="H11" s="39">
        <v>12043</v>
      </c>
      <c r="I11" s="5">
        <v>0.127490419427918</v>
      </c>
    </row>
    <row r="12" spans="1:15" ht="13.2" customHeight="1" x14ac:dyDescent="0.3">
      <c r="A12" s="4" t="s">
        <v>256</v>
      </c>
      <c r="B12" s="39">
        <v>380</v>
      </c>
      <c r="C12" s="5">
        <v>0.13432308236125801</v>
      </c>
      <c r="D12" s="39">
        <v>282</v>
      </c>
      <c r="E12" s="5">
        <v>0.14596273291925499</v>
      </c>
      <c r="F12" s="39">
        <v>289.111343645825</v>
      </c>
      <c r="G12" s="5">
        <v>0.149643552611711</v>
      </c>
      <c r="H12" s="39">
        <v>15071</v>
      </c>
      <c r="I12" s="5">
        <v>0.159545637399166</v>
      </c>
    </row>
    <row r="13" spans="1:15" ht="13.2" customHeight="1" x14ac:dyDescent="0.3">
      <c r="A13" s="4" t="s">
        <v>257</v>
      </c>
      <c r="B13" s="39">
        <v>121</v>
      </c>
      <c r="C13" s="5">
        <v>4.27712972781902E-2</v>
      </c>
      <c r="D13" s="39">
        <v>84</v>
      </c>
      <c r="E13" s="5">
        <v>4.3478260869565202E-2</v>
      </c>
      <c r="F13" s="39">
        <v>84.761589277905998</v>
      </c>
      <c r="G13" s="5">
        <v>4.3872458218377999E-2</v>
      </c>
      <c r="H13" s="39">
        <v>5648</v>
      </c>
      <c r="I13" s="5">
        <v>5.9791238805022101E-2</v>
      </c>
    </row>
    <row r="14" spans="1:15" ht="13.2" customHeight="1" x14ac:dyDescent="0.3">
      <c r="A14" s="4" t="s">
        <v>258</v>
      </c>
      <c r="B14" s="39">
        <v>86</v>
      </c>
      <c r="C14" s="5">
        <v>3.03994344291269E-2</v>
      </c>
      <c r="D14" s="39">
        <v>60</v>
      </c>
      <c r="E14" s="5">
        <v>3.1055900621118002E-2</v>
      </c>
      <c r="F14" s="39">
        <v>57.887355995496598</v>
      </c>
      <c r="G14" s="5">
        <v>2.99623995835905E-2</v>
      </c>
      <c r="H14" s="39">
        <v>2799</v>
      </c>
      <c r="I14" s="5">
        <v>2.9630962715165899E-2</v>
      </c>
    </row>
    <row r="15" spans="1:15" ht="13.2" customHeight="1" x14ac:dyDescent="0.3">
      <c r="A15" s="4" t="s">
        <v>259</v>
      </c>
      <c r="B15" s="39">
        <v>34</v>
      </c>
      <c r="C15" s="5">
        <v>1.20183810533758E-2</v>
      </c>
      <c r="D15" s="39">
        <v>22</v>
      </c>
      <c r="E15" s="5">
        <v>1.1387163561076601E-2</v>
      </c>
      <c r="F15" s="39">
        <v>21.505669134627301</v>
      </c>
      <c r="G15" s="5">
        <v>1.1131298723927201E-2</v>
      </c>
      <c r="H15" s="39">
        <v>987</v>
      </c>
      <c r="I15" s="5">
        <v>1.04486460163875E-2</v>
      </c>
    </row>
    <row r="16" spans="1:15" ht="13.2" customHeight="1" x14ac:dyDescent="0.3">
      <c r="A16" s="4" t="s">
        <v>260</v>
      </c>
      <c r="B16" s="39">
        <v>53</v>
      </c>
      <c r="C16" s="5">
        <v>1.87345351714387E-2</v>
      </c>
      <c r="D16" s="39">
        <v>32</v>
      </c>
      <c r="E16" s="5">
        <v>1.6563146997929601E-2</v>
      </c>
      <c r="F16" s="39">
        <v>33.8569610116798</v>
      </c>
      <c r="G16" s="5">
        <v>1.7524306941863299E-2</v>
      </c>
      <c r="H16" s="39">
        <v>2528</v>
      </c>
      <c r="I16" s="5">
        <v>2.6762084224344201E-2</v>
      </c>
    </row>
    <row r="17" spans="1:9" ht="13.2" customHeight="1" x14ac:dyDescent="0.3">
      <c r="A17" s="4" t="s">
        <v>261</v>
      </c>
      <c r="B17" s="39">
        <v>222</v>
      </c>
      <c r="C17" s="5">
        <v>7.8472958642629903E-2</v>
      </c>
      <c r="D17" s="39">
        <v>145</v>
      </c>
      <c r="E17" s="5">
        <v>7.5051759834368501E-2</v>
      </c>
      <c r="F17" s="39">
        <v>148.43300535738899</v>
      </c>
      <c r="G17" s="5">
        <v>7.6828677721216196E-2</v>
      </c>
      <c r="H17" s="39">
        <v>7451</v>
      </c>
      <c r="I17" s="5">
        <v>7.8878279096356196E-2</v>
      </c>
    </row>
    <row r="18" spans="1:9" ht="13.2" customHeight="1" x14ac:dyDescent="0.3">
      <c r="A18" s="4" t="s">
        <v>262</v>
      </c>
      <c r="B18" s="39">
        <v>74</v>
      </c>
      <c r="C18" s="5">
        <v>2.6157652880876601E-2</v>
      </c>
      <c r="D18" s="39">
        <v>46</v>
      </c>
      <c r="E18" s="5">
        <v>2.3809523809523801E-2</v>
      </c>
      <c r="F18" s="39">
        <v>42.075792968301002</v>
      </c>
      <c r="G18" s="5">
        <v>2.1778360749638299E-2</v>
      </c>
      <c r="H18" s="39">
        <v>2001</v>
      </c>
      <c r="I18" s="5">
        <v>2.1183121255107899E-2</v>
      </c>
    </row>
    <row r="19" spans="1:9" ht="13.2" customHeight="1" x14ac:dyDescent="0.3">
      <c r="A19" s="4" t="s">
        <v>263</v>
      </c>
      <c r="B19" s="39">
        <v>318</v>
      </c>
      <c r="C19" s="5">
        <v>0.11240721102863201</v>
      </c>
      <c r="D19" s="39">
        <v>199</v>
      </c>
      <c r="E19" s="5">
        <v>0.103002070393375</v>
      </c>
      <c r="F19" s="39">
        <v>200.75743707791</v>
      </c>
      <c r="G19" s="5">
        <v>0.103911716914033</v>
      </c>
      <c r="H19" s="39">
        <v>8101</v>
      </c>
      <c r="I19" s="5">
        <v>8.5759352967330796E-2</v>
      </c>
    </row>
    <row r="20" spans="1:9" ht="13.2" customHeight="1" x14ac:dyDescent="0.3">
      <c r="A20" s="4" t="s">
        <v>264</v>
      </c>
      <c r="B20" s="39">
        <v>279</v>
      </c>
      <c r="C20" s="5">
        <v>9.8621420996818698E-2</v>
      </c>
      <c r="D20" s="39">
        <v>202</v>
      </c>
      <c r="E20" s="5">
        <v>0.104554865424431</v>
      </c>
      <c r="F20" s="39">
        <v>187.15731308336299</v>
      </c>
      <c r="G20" s="5">
        <v>9.6872315260540298E-2</v>
      </c>
      <c r="H20" s="39">
        <v>11544</v>
      </c>
      <c r="I20" s="5">
        <v>0.122207871948508</v>
      </c>
    </row>
    <row r="21" spans="1:9" ht="13.2" customHeight="1" x14ac:dyDescent="0.3">
      <c r="A21" s="4" t="s">
        <v>265</v>
      </c>
      <c r="B21" s="39">
        <v>123</v>
      </c>
      <c r="C21" s="5">
        <v>4.3478260869565202E-2</v>
      </c>
      <c r="D21" s="39">
        <v>95</v>
      </c>
      <c r="E21" s="5">
        <v>4.9171842650103499E-2</v>
      </c>
      <c r="F21" s="39">
        <v>95.307103672217295</v>
      </c>
      <c r="G21" s="5">
        <v>4.9330799002183102E-2</v>
      </c>
      <c r="H21" s="39">
        <v>4131</v>
      </c>
      <c r="I21" s="5">
        <v>4.3731871016916897E-2</v>
      </c>
    </row>
    <row r="22" spans="1:9" ht="13.2" customHeight="1" x14ac:dyDescent="0.3">
      <c r="A22" s="4" t="s">
        <v>266</v>
      </c>
      <c r="B22" s="39">
        <v>32</v>
      </c>
      <c r="C22" s="5">
        <v>1.1311417462000701E-2</v>
      </c>
      <c r="D22" s="39">
        <v>24</v>
      </c>
      <c r="E22" s="5">
        <v>1.2422360248447201E-2</v>
      </c>
      <c r="F22" s="39">
        <v>23.851775943685499</v>
      </c>
      <c r="G22" s="5">
        <v>1.23456397224046E-2</v>
      </c>
      <c r="H22" s="39">
        <v>1150</v>
      </c>
      <c r="I22" s="5">
        <v>1.2174207617878101E-2</v>
      </c>
    </row>
    <row r="23" spans="1:9" ht="13.2" customHeight="1" x14ac:dyDescent="0.3">
      <c r="A23" s="4" t="s">
        <v>267</v>
      </c>
      <c r="B23" s="39">
        <v>186</v>
      </c>
      <c r="C23" s="5">
        <v>6.5747613997879095E-2</v>
      </c>
      <c r="D23" s="39">
        <v>135</v>
      </c>
      <c r="E23" s="5">
        <v>6.9875776397515493E-2</v>
      </c>
      <c r="F23" s="39">
        <v>141.858723382845</v>
      </c>
      <c r="G23" s="5">
        <v>7.3425840260271796E-2</v>
      </c>
      <c r="H23" s="39">
        <v>4873</v>
      </c>
      <c r="I23" s="5">
        <v>5.1586881497321699E-2</v>
      </c>
    </row>
    <row r="24" spans="1:9" ht="13.2" customHeight="1" x14ac:dyDescent="0.3">
      <c r="A24" s="4" t="s">
        <v>268</v>
      </c>
      <c r="B24" s="39">
        <v>118</v>
      </c>
      <c r="C24" s="5">
        <v>4.1710851891127602E-2</v>
      </c>
      <c r="D24" s="39">
        <v>71</v>
      </c>
      <c r="E24" s="5">
        <v>3.6749482401656298E-2</v>
      </c>
      <c r="F24" s="39">
        <v>65.944568095692802</v>
      </c>
      <c r="G24" s="5">
        <v>3.4132799221373203E-2</v>
      </c>
      <c r="H24" s="39">
        <v>2432</v>
      </c>
      <c r="I24" s="5">
        <v>2.57458025449387E-2</v>
      </c>
    </row>
    <row r="25" spans="1:9" ht="13.2" customHeight="1" x14ac:dyDescent="0.3">
      <c r="A25" s="4" t="s">
        <v>269</v>
      </c>
      <c r="B25" s="39">
        <v>97</v>
      </c>
      <c r="C25" s="5">
        <v>3.4287734181689601E-2</v>
      </c>
      <c r="D25" s="39">
        <v>72</v>
      </c>
      <c r="E25" s="5">
        <v>3.7267080745341602E-2</v>
      </c>
      <c r="F25" s="39">
        <v>66.8235357974376</v>
      </c>
      <c r="G25" s="5">
        <v>3.4587751447949198E-2</v>
      </c>
      <c r="H25" s="39">
        <v>3032</v>
      </c>
      <c r="I25" s="5">
        <v>3.2097563041222903E-2</v>
      </c>
    </row>
    <row r="26" spans="1:9" ht="13.2" customHeight="1" x14ac:dyDescent="0.3">
      <c r="A26" s="4" t="s">
        <v>270</v>
      </c>
      <c r="B26" s="39">
        <v>97</v>
      </c>
      <c r="C26" s="5">
        <v>3.4287734181689601E-2</v>
      </c>
      <c r="D26" s="39">
        <v>62</v>
      </c>
      <c r="E26" s="5">
        <v>3.2091097308488602E-2</v>
      </c>
      <c r="F26" s="39">
        <v>61.429869438213103</v>
      </c>
      <c r="G26" s="5">
        <v>3.1795998674023503E-2</v>
      </c>
      <c r="H26" s="39">
        <v>2235</v>
      </c>
      <c r="I26" s="5">
        <v>2.3660307848658701E-2</v>
      </c>
    </row>
    <row r="27" spans="1:9" ht="13.2" customHeight="1" x14ac:dyDescent="0.3">
      <c r="A27" s="56" t="s">
        <v>271</v>
      </c>
      <c r="B27" s="50">
        <v>230</v>
      </c>
      <c r="C27" s="11">
        <v>8.1300813008130093E-2</v>
      </c>
      <c r="D27" s="50">
        <v>152</v>
      </c>
      <c r="E27" s="11">
        <v>7.8674948240165604E-2</v>
      </c>
      <c r="F27" s="50">
        <v>148.025391750137</v>
      </c>
      <c r="G27" s="11">
        <v>7.6617697593238901E-2</v>
      </c>
      <c r="H27" s="50">
        <v>8436</v>
      </c>
      <c r="I27" s="11">
        <v>8.9305752577756095E-2</v>
      </c>
    </row>
    <row r="28" spans="1:9" ht="169.2" customHeight="1" x14ac:dyDescent="0.3">
      <c r="A28" s="176" t="s">
        <v>586</v>
      </c>
      <c r="B28" s="186"/>
      <c r="C28" s="187"/>
      <c r="D28" s="186"/>
      <c r="E28" s="187"/>
      <c r="F28" s="186"/>
      <c r="G28" s="187"/>
      <c r="H28" s="186"/>
      <c r="I28" s="187"/>
    </row>
    <row r="29" spans="1:9" ht="13.2" customHeight="1" x14ac:dyDescent="0.3">
      <c r="A29" s="4"/>
      <c r="B29" s="39"/>
      <c r="C29" s="5"/>
      <c r="D29" s="39"/>
      <c r="E29" s="5"/>
      <c r="F29" s="39"/>
      <c r="G29" s="5"/>
      <c r="H29" s="39"/>
      <c r="I29" s="5"/>
    </row>
    <row r="30" spans="1:9" ht="13.2" customHeight="1" x14ac:dyDescent="0.3">
      <c r="A30" s="4"/>
      <c r="B30" s="39"/>
      <c r="C30" s="5"/>
      <c r="D30" s="39"/>
      <c r="E30" s="5"/>
      <c r="F30" s="39"/>
      <c r="G30" s="5"/>
      <c r="H30" s="39"/>
      <c r="I30" s="5"/>
    </row>
    <row r="31" spans="1:9" ht="13.2" customHeight="1" x14ac:dyDescent="0.3">
      <c r="A31" s="4"/>
      <c r="B31" s="39"/>
      <c r="C31" s="5"/>
      <c r="D31" s="39"/>
      <c r="E31" s="5"/>
      <c r="F31" s="39"/>
      <c r="G31" s="5"/>
      <c r="H31" s="39"/>
      <c r="I31" s="5"/>
    </row>
    <row r="32" spans="1:9" ht="13.2" customHeight="1" x14ac:dyDescent="0.3">
      <c r="A32" s="4"/>
      <c r="B32" s="39"/>
      <c r="C32" s="5"/>
      <c r="D32" s="39"/>
      <c r="E32" s="5"/>
      <c r="F32" s="39"/>
      <c r="G32" s="5"/>
      <c r="H32" s="39"/>
      <c r="I32" s="5"/>
    </row>
    <row r="33" spans="1:9" ht="13.2" customHeight="1" x14ac:dyDescent="0.3">
      <c r="A33" s="4"/>
      <c r="B33" s="39"/>
      <c r="C33" s="5"/>
      <c r="D33" s="39"/>
      <c r="E33" s="5"/>
      <c r="F33" s="39"/>
      <c r="G33" s="5"/>
      <c r="H33" s="39"/>
      <c r="I33" s="5"/>
    </row>
    <row r="34" spans="1:9" ht="13.2" customHeight="1" x14ac:dyDescent="0.3"/>
    <row r="35" spans="1:9" ht="13.2" customHeight="1" x14ac:dyDescent="0.3"/>
    <row r="36" spans="1:9" ht="13.2" customHeight="1" x14ac:dyDescent="0.3"/>
    <row r="37" spans="1:9" ht="13.2" customHeight="1" x14ac:dyDescent="0.3"/>
    <row r="38" spans="1:9" ht="13.2" customHeight="1" x14ac:dyDescent="0.3"/>
    <row r="39" spans="1:9" ht="13.2" customHeight="1" x14ac:dyDescent="0.3"/>
    <row r="40" spans="1:9" ht="13.2" customHeight="1" x14ac:dyDescent="0.3"/>
    <row r="41" spans="1:9" ht="13.2" customHeight="1" x14ac:dyDescent="0.3"/>
    <row r="42" spans="1:9" ht="13.2" customHeight="1" x14ac:dyDescent="0.3"/>
    <row r="43" spans="1:9" ht="13.2" customHeight="1" x14ac:dyDescent="0.3"/>
    <row r="44" spans="1:9" ht="13.2" customHeight="1" x14ac:dyDescent="0.3"/>
    <row r="45" spans="1:9" ht="13.2" customHeight="1" x14ac:dyDescent="0.3"/>
    <row r="46" spans="1:9" ht="13.2" customHeight="1" x14ac:dyDescent="0.3"/>
    <row r="47" spans="1:9" ht="13.2" customHeight="1" x14ac:dyDescent="0.3"/>
    <row r="48" spans="1:9"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2">
    <mergeCell ref="A8:A10"/>
    <mergeCell ref="A28:I28"/>
    <mergeCell ref="B8:C9"/>
    <mergeCell ref="D8:E9"/>
    <mergeCell ref="F8:G9"/>
    <mergeCell ref="H8:I9"/>
    <mergeCell ref="H3:I5"/>
    <mergeCell ref="A2:I2"/>
    <mergeCell ref="B3:G3"/>
    <mergeCell ref="B4:C5"/>
    <mergeCell ref="D4:E5"/>
    <mergeCell ref="F4:G5"/>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90"/>
  <sheetViews>
    <sheetView showGridLines="0" workbookViewId="0"/>
  </sheetViews>
  <sheetFormatPr baseColWidth="10" defaultRowHeight="14.4" x14ac:dyDescent="0.3"/>
  <cols>
    <col min="1" max="1" width="55.6640625" customWidth="1"/>
    <col min="2" max="4" width="16.6640625" customWidth="1"/>
  </cols>
  <sheetData>
    <row r="1" spans="1:15" ht="13.2" customHeight="1" x14ac:dyDescent="0.3">
      <c r="A1" s="2" t="s">
        <v>298</v>
      </c>
      <c r="J1" s="14" t="str">
        <f>HYPERLINK("#'Verzeichnis'!A1", "Zurück zum Verzeichnis")</f>
        <v>Zurück zum Verzeichnis</v>
      </c>
      <c r="O1" s="1"/>
    </row>
    <row r="2" spans="1:15" ht="25.95" customHeight="1" x14ac:dyDescent="0.3">
      <c r="A2" s="170" t="s">
        <v>18</v>
      </c>
      <c r="B2" s="166"/>
      <c r="C2" s="166"/>
      <c r="D2" s="166"/>
    </row>
    <row r="3" spans="1:15" ht="13.2" customHeight="1" x14ac:dyDescent="0.3">
      <c r="A3" s="174" t="s">
        <v>299</v>
      </c>
      <c r="B3" s="167" t="s">
        <v>300</v>
      </c>
      <c r="C3" s="167" t="s">
        <v>301</v>
      </c>
      <c r="D3" s="167" t="s">
        <v>302</v>
      </c>
    </row>
    <row r="4" spans="1:15" ht="13.2" customHeight="1" x14ac:dyDescent="0.3">
      <c r="A4" s="179"/>
      <c r="B4" s="179"/>
      <c r="C4" s="179"/>
      <c r="D4" s="179"/>
    </row>
    <row r="5" spans="1:15" ht="13.2" customHeight="1" x14ac:dyDescent="0.3">
      <c r="A5" s="55" t="s">
        <v>122</v>
      </c>
      <c r="B5" s="81">
        <v>0.147937411095306</v>
      </c>
      <c r="C5" s="81">
        <v>8.1134987945956194E-2</v>
      </c>
      <c r="D5" s="81">
        <v>-5.9103095296124897E-2</v>
      </c>
    </row>
    <row r="6" spans="1:15" ht="13.2" customHeight="1" x14ac:dyDescent="0.3">
      <c r="A6" s="1" t="s">
        <v>303</v>
      </c>
      <c r="B6" s="5">
        <v>0.18181818181818199</v>
      </c>
      <c r="C6" s="5">
        <v>0.117774923426539</v>
      </c>
      <c r="D6" s="5">
        <v>-5.4971319311663498E-2</v>
      </c>
    </row>
    <row r="7" spans="1:15" ht="13.2" customHeight="1" x14ac:dyDescent="0.3">
      <c r="A7" s="1" t="s">
        <v>304</v>
      </c>
      <c r="B7" s="5">
        <v>0.19429347826087001</v>
      </c>
      <c r="C7" s="5">
        <v>0.14081866999898701</v>
      </c>
      <c r="D7" s="5">
        <v>-4.53472481053546E-2</v>
      </c>
    </row>
    <row r="8" spans="1:15" ht="13.2" customHeight="1" x14ac:dyDescent="0.3">
      <c r="A8" s="1" t="s">
        <v>305</v>
      </c>
      <c r="B8" s="5">
        <v>0.136054421768707</v>
      </c>
      <c r="C8" s="5">
        <v>6.7015581847318401E-2</v>
      </c>
      <c r="D8" s="5">
        <v>-6.1623246492985999E-2</v>
      </c>
    </row>
    <row r="9" spans="1:15" ht="13.2" customHeight="1" x14ac:dyDescent="0.3">
      <c r="A9" s="7" t="s">
        <v>306</v>
      </c>
      <c r="B9" s="8">
        <v>9.2165898617511594E-2</v>
      </c>
      <c r="C9" s="8">
        <v>1.4856913124520201E-2</v>
      </c>
      <c r="D9" s="8">
        <v>-7.0782774208898405E-2</v>
      </c>
    </row>
    <row r="10" spans="1:15" ht="13.2" customHeight="1" x14ac:dyDescent="0.3">
      <c r="A10" s="1" t="s">
        <v>213</v>
      </c>
      <c r="B10" s="5">
        <v>0.23549107142857101</v>
      </c>
      <c r="C10" s="5">
        <v>0.19625240429360299</v>
      </c>
      <c r="D10" s="5">
        <v>-3.2370102806335101E-2</v>
      </c>
    </row>
    <row r="11" spans="1:15" ht="13.2" customHeight="1" x14ac:dyDescent="0.3">
      <c r="A11" s="1" t="s">
        <v>214</v>
      </c>
      <c r="B11" s="5">
        <v>0.37391304347826099</v>
      </c>
      <c r="C11" s="5">
        <v>0.35880776046162899</v>
      </c>
      <c r="D11" s="5">
        <v>-9.8766722408028008E-3</v>
      </c>
    </row>
    <row r="12" spans="1:15" ht="13.2" customHeight="1" x14ac:dyDescent="0.3">
      <c r="A12" s="1" t="s">
        <v>162</v>
      </c>
      <c r="B12" s="5">
        <v>0.146513680494263</v>
      </c>
      <c r="C12" s="5">
        <v>-8.7070712457337898E-2</v>
      </c>
      <c r="D12" s="5">
        <v>-0.203535811423391</v>
      </c>
    </row>
    <row r="13" spans="1:15" ht="13.2" customHeight="1" x14ac:dyDescent="0.3">
      <c r="A13" s="1" t="s">
        <v>167</v>
      </c>
      <c r="B13" s="5">
        <v>0.35758513931888503</v>
      </c>
      <c r="C13" s="5">
        <v>0.426214746245002</v>
      </c>
      <c r="D13" s="5">
        <v>5.0628491620111599E-2</v>
      </c>
    </row>
    <row r="14" spans="1:15" ht="13.2" customHeight="1" x14ac:dyDescent="0.3">
      <c r="A14" s="1" t="s">
        <v>168</v>
      </c>
      <c r="B14" s="5">
        <v>9.7325408618127898E-2</v>
      </c>
      <c r="C14" s="5">
        <v>9.5834804094599296E-2</v>
      </c>
      <c r="D14" s="5">
        <v>-1.5115525804362301E-3</v>
      </c>
    </row>
    <row r="15" spans="1:15" ht="13.2" customHeight="1" x14ac:dyDescent="0.3">
      <c r="A15" s="1" t="s">
        <v>169</v>
      </c>
      <c r="B15" s="5">
        <v>-2.77481323372465E-2</v>
      </c>
      <c r="C15" s="5">
        <v>1.12171222279525E-2</v>
      </c>
      <c r="D15" s="5">
        <v>4.0400552486187701E-2</v>
      </c>
    </row>
    <row r="16" spans="1:15" ht="13.2" customHeight="1" x14ac:dyDescent="0.3">
      <c r="A16" s="1" t="s">
        <v>170</v>
      </c>
      <c r="B16" s="5">
        <v>0.14944356120826699</v>
      </c>
      <c r="C16" s="5">
        <v>0.109848658389456</v>
      </c>
      <c r="D16" s="5">
        <v>-3.4396617986164502E-2</v>
      </c>
    </row>
    <row r="17" spans="1:4" ht="13.2" customHeight="1" x14ac:dyDescent="0.3">
      <c r="A17" s="1" t="s">
        <v>215</v>
      </c>
      <c r="B17" s="5">
        <v>0.21823617339312401</v>
      </c>
      <c r="C17" s="5">
        <v>0.20141133938193101</v>
      </c>
      <c r="D17" s="5">
        <v>-1.3421256788207899E-2</v>
      </c>
    </row>
    <row r="18" spans="1:4" ht="13.2" customHeight="1" x14ac:dyDescent="0.3">
      <c r="A18" s="1" t="s">
        <v>216</v>
      </c>
      <c r="B18" s="5">
        <v>0.126797385620915</v>
      </c>
      <c r="C18" s="5">
        <v>8.5297434063969599E-2</v>
      </c>
      <c r="D18" s="5">
        <v>-3.7134441405428202E-2</v>
      </c>
    </row>
    <row r="19" spans="1:4" ht="13.2" customHeight="1" x14ac:dyDescent="0.3">
      <c r="A19" s="1" t="s">
        <v>217</v>
      </c>
      <c r="B19" s="5">
        <v>-2.6490066225165601E-2</v>
      </c>
      <c r="C19" s="5">
        <v>0.13764556040756901</v>
      </c>
      <c r="D19" s="5">
        <v>0.1685791015625</v>
      </c>
    </row>
    <row r="20" spans="1:4" ht="13.2" customHeight="1" x14ac:dyDescent="0.3">
      <c r="A20" s="1" t="s">
        <v>218</v>
      </c>
      <c r="B20" s="5">
        <v>0.25030525030525003</v>
      </c>
      <c r="C20" s="5">
        <v>0.47734079702847299</v>
      </c>
      <c r="D20" s="5">
        <v>0.18155526992287899</v>
      </c>
    </row>
    <row r="21" spans="1:4" ht="13.2" customHeight="1" x14ac:dyDescent="0.3">
      <c r="A21" s="1" t="s">
        <v>219</v>
      </c>
      <c r="B21" s="5">
        <v>0.37964774951076302</v>
      </c>
      <c r="C21" s="5">
        <v>-0.16657921099079301</v>
      </c>
      <c r="D21" s="5">
        <v>-0.39611339416312602</v>
      </c>
    </row>
    <row r="22" spans="1:4" ht="13.2" customHeight="1" x14ac:dyDescent="0.3">
      <c r="A22" s="1" t="s">
        <v>220</v>
      </c>
      <c r="B22" s="5">
        <v>5.7446808510638298E-2</v>
      </c>
      <c r="C22" s="5">
        <v>3.7797767294676099E-3</v>
      </c>
      <c r="D22" s="5">
        <v>-5.0681724280402102E-2</v>
      </c>
    </row>
    <row r="23" spans="1:4" ht="13.2" customHeight="1" x14ac:dyDescent="0.3">
      <c r="A23" s="1" t="s">
        <v>221</v>
      </c>
      <c r="B23" s="5">
        <v>0.11111111111111099</v>
      </c>
      <c r="C23" s="5">
        <v>2.29101177473501E-3</v>
      </c>
      <c r="D23" s="5">
        <v>-9.6184601325108393E-2</v>
      </c>
    </row>
    <row r="24" spans="1:4" ht="13.2" customHeight="1" x14ac:dyDescent="0.3">
      <c r="A24" s="1" t="s">
        <v>307</v>
      </c>
      <c r="B24" s="5">
        <v>0.13679245283018901</v>
      </c>
      <c r="C24" s="5">
        <v>0.122213920178196</v>
      </c>
      <c r="D24" s="5">
        <v>-1.29124820659972E-2</v>
      </c>
    </row>
    <row r="25" spans="1:4" ht="13.2" customHeight="1" x14ac:dyDescent="0.3">
      <c r="A25" s="1" t="s">
        <v>223</v>
      </c>
      <c r="B25" s="5">
        <v>0.50549450549450503</v>
      </c>
      <c r="C25" s="5">
        <v>0.466747794341345</v>
      </c>
      <c r="D25" s="5">
        <v>-2.4822236586942301E-2</v>
      </c>
    </row>
    <row r="26" spans="1:4" ht="13.2" customHeight="1" x14ac:dyDescent="0.3">
      <c r="A26" s="1" t="s">
        <v>171</v>
      </c>
      <c r="B26" s="5">
        <v>0.29601722282023701</v>
      </c>
      <c r="C26" s="5">
        <v>0.37219645245913002</v>
      </c>
      <c r="D26" s="5">
        <v>5.90894413948981E-2</v>
      </c>
    </row>
    <row r="27" spans="1:4" ht="13.2" customHeight="1" x14ac:dyDescent="0.3">
      <c r="A27" s="1" t="s">
        <v>224</v>
      </c>
      <c r="B27" s="5">
        <v>0.159356725146199</v>
      </c>
      <c r="C27" s="5">
        <v>0.12331790056682999</v>
      </c>
      <c r="D27" s="5">
        <v>-3.12084011240941E-2</v>
      </c>
    </row>
    <row r="28" spans="1:4" ht="13.2" customHeight="1" x14ac:dyDescent="0.3">
      <c r="A28" s="1" t="s">
        <v>225</v>
      </c>
      <c r="B28" s="5">
        <v>0.18817204301075299</v>
      </c>
      <c r="C28" s="5">
        <v>0.18730710958981001</v>
      </c>
      <c r="D28" s="5">
        <v>-1.0434056761269299E-3</v>
      </c>
    </row>
    <row r="29" spans="1:4" ht="13.2" customHeight="1" x14ac:dyDescent="0.3">
      <c r="A29" s="1" t="s">
        <v>226</v>
      </c>
      <c r="B29" s="5">
        <v>0.19298245614035101</v>
      </c>
      <c r="C29" s="5">
        <v>0.18000077336529899</v>
      </c>
      <c r="D29" s="5">
        <v>-2.1302215605569701E-2</v>
      </c>
    </row>
    <row r="30" spans="1:4" ht="13.2" customHeight="1" x14ac:dyDescent="0.3">
      <c r="A30" s="1" t="s">
        <v>227</v>
      </c>
      <c r="B30" s="5">
        <v>0.16326530612244899</v>
      </c>
      <c r="C30" s="5">
        <v>0.101252176797413</v>
      </c>
      <c r="D30" s="5">
        <v>-5.5371749852842801E-2</v>
      </c>
    </row>
    <row r="31" spans="1:4" ht="13.2" customHeight="1" x14ac:dyDescent="0.3">
      <c r="A31" s="1" t="s">
        <v>308</v>
      </c>
      <c r="B31" s="5">
        <v>-0.43407864302235899</v>
      </c>
      <c r="C31" s="5">
        <v>-0.46023713527364202</v>
      </c>
      <c r="D31" s="5">
        <v>-4.6450690805145203E-2</v>
      </c>
    </row>
    <row r="32" spans="1:4" ht="13.2" customHeight="1" x14ac:dyDescent="0.3">
      <c r="A32" s="10" t="s">
        <v>172</v>
      </c>
      <c r="B32" s="11">
        <v>0.173151750972763</v>
      </c>
      <c r="C32" s="11">
        <v>0.16475108930593199</v>
      </c>
      <c r="D32" s="11">
        <v>-6.7031222437818902E-3</v>
      </c>
    </row>
    <row r="33" spans="1:4" ht="181.95" customHeight="1" x14ac:dyDescent="0.3">
      <c r="A33" s="165" t="s">
        <v>587</v>
      </c>
      <c r="B33" s="166"/>
      <c r="C33" s="166"/>
      <c r="D33" s="166"/>
    </row>
    <row r="34" spans="1:4" ht="13.2" customHeight="1" x14ac:dyDescent="0.3"/>
    <row r="35" spans="1:4" ht="13.2" customHeight="1" x14ac:dyDescent="0.3"/>
    <row r="36" spans="1:4" ht="13.2" customHeight="1" x14ac:dyDescent="0.3"/>
    <row r="37" spans="1:4" ht="13.2" customHeight="1" x14ac:dyDescent="0.3"/>
    <row r="38" spans="1:4" ht="13.2" customHeight="1" x14ac:dyDescent="0.3"/>
    <row r="39" spans="1:4" ht="13.2" customHeight="1" x14ac:dyDescent="0.3"/>
    <row r="40" spans="1:4" ht="13.2" customHeight="1" x14ac:dyDescent="0.3"/>
    <row r="41" spans="1:4" ht="13.2" customHeight="1" x14ac:dyDescent="0.3"/>
    <row r="42" spans="1:4" ht="13.2" customHeight="1" x14ac:dyDescent="0.3"/>
    <row r="43" spans="1:4" ht="13.2" customHeight="1" x14ac:dyDescent="0.3"/>
    <row r="44" spans="1:4" ht="13.2" customHeight="1" x14ac:dyDescent="0.3"/>
    <row r="45" spans="1:4" ht="13.2" customHeight="1" x14ac:dyDescent="0.3"/>
    <row r="46" spans="1:4" ht="13.2" customHeight="1" x14ac:dyDescent="0.3"/>
    <row r="47" spans="1:4" ht="13.2" customHeight="1" x14ac:dyDescent="0.3"/>
    <row r="48" spans="1:4"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6">
    <mergeCell ref="A33:D33"/>
    <mergeCell ref="A2:D2"/>
    <mergeCell ref="A3:A4"/>
    <mergeCell ref="B3:B4"/>
    <mergeCell ref="C3:C4"/>
    <mergeCell ref="D3:D4"/>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90"/>
  <sheetViews>
    <sheetView showGridLines="0" workbookViewId="0"/>
  </sheetViews>
  <sheetFormatPr baseColWidth="10" defaultRowHeight="14.4" x14ac:dyDescent="0.3"/>
  <cols>
    <col min="1" max="1" width="45.6640625" customWidth="1"/>
    <col min="2" max="7" width="13.6640625" customWidth="1"/>
  </cols>
  <sheetData>
    <row r="1" spans="1:15" ht="13.2" customHeight="1" x14ac:dyDescent="0.3">
      <c r="A1" s="2" t="s">
        <v>309</v>
      </c>
      <c r="J1" s="14" t="str">
        <f>HYPERLINK("#'Verzeichnis'!A1", "Zurück zum Verzeichnis")</f>
        <v>Zurück zum Verzeichnis</v>
      </c>
      <c r="O1" s="1"/>
    </row>
    <row r="2" spans="1:15" ht="13.2" customHeight="1" x14ac:dyDescent="0.3">
      <c r="A2" s="170" t="s">
        <v>16</v>
      </c>
      <c r="B2" s="166"/>
      <c r="C2" s="166"/>
      <c r="D2" s="166"/>
      <c r="E2" s="166"/>
      <c r="F2" s="166"/>
      <c r="G2" s="166"/>
    </row>
    <row r="3" spans="1:15" ht="13.2" customHeight="1" x14ac:dyDescent="0.3">
      <c r="A3" s="174" t="s">
        <v>212</v>
      </c>
      <c r="B3" s="167" t="s">
        <v>276</v>
      </c>
      <c r="C3" s="167"/>
      <c r="D3" s="169"/>
      <c r="E3" s="167" t="s">
        <v>277</v>
      </c>
      <c r="F3" s="167"/>
      <c r="G3" s="167"/>
    </row>
    <row r="4" spans="1:15" ht="25.95" customHeight="1" x14ac:dyDescent="0.3">
      <c r="A4" s="166" t="s">
        <v>212</v>
      </c>
      <c r="B4" s="73" t="s">
        <v>133</v>
      </c>
      <c r="C4" s="73" t="s">
        <v>279</v>
      </c>
      <c r="D4" s="75" t="s">
        <v>280</v>
      </c>
      <c r="E4" s="73" t="s">
        <v>133</v>
      </c>
      <c r="F4" s="73" t="s">
        <v>279</v>
      </c>
      <c r="G4" s="73" t="s">
        <v>280</v>
      </c>
    </row>
    <row r="5" spans="1:15" ht="13.2" customHeight="1" x14ac:dyDescent="0.3">
      <c r="A5" s="31" t="s">
        <v>122</v>
      </c>
      <c r="B5" s="74">
        <v>2670</v>
      </c>
      <c r="C5" s="74">
        <v>3271</v>
      </c>
      <c r="D5" s="74">
        <v>814.00000000000205</v>
      </c>
      <c r="E5" s="74">
        <v>1932</v>
      </c>
      <c r="F5" s="74">
        <v>2353.00000000001</v>
      </c>
      <c r="G5" s="74">
        <v>559</v>
      </c>
    </row>
    <row r="6" spans="1:15" ht="13.2" customHeight="1" x14ac:dyDescent="0.3">
      <c r="A6" s="54" t="s">
        <v>213</v>
      </c>
      <c r="B6" s="47">
        <v>804</v>
      </c>
      <c r="C6" s="47">
        <v>1103</v>
      </c>
      <c r="D6" s="47">
        <v>306</v>
      </c>
      <c r="E6" s="47">
        <v>590</v>
      </c>
      <c r="F6" s="47">
        <v>798</v>
      </c>
      <c r="G6" s="47">
        <v>210</v>
      </c>
    </row>
    <row r="7" spans="1:15" ht="13.2" customHeight="1" x14ac:dyDescent="0.3">
      <c r="A7" s="54" t="s">
        <v>214</v>
      </c>
      <c r="B7" s="47">
        <v>18</v>
      </c>
      <c r="C7" s="47">
        <v>34</v>
      </c>
      <c r="D7" s="47">
        <v>10</v>
      </c>
      <c r="E7" s="47">
        <v>12</v>
      </c>
      <c r="F7" s="47">
        <v>25</v>
      </c>
      <c r="G7" s="47">
        <v>8</v>
      </c>
    </row>
    <row r="8" spans="1:15" ht="13.2" customHeight="1" x14ac:dyDescent="0.3">
      <c r="A8" s="54" t="s">
        <v>162</v>
      </c>
      <c r="B8" s="47">
        <v>46</v>
      </c>
      <c r="C8" s="47">
        <v>49</v>
      </c>
      <c r="D8" s="47">
        <v>13</v>
      </c>
      <c r="E8" s="47">
        <v>32</v>
      </c>
      <c r="F8" s="47">
        <v>34</v>
      </c>
      <c r="G8" s="47">
        <v>3</v>
      </c>
    </row>
    <row r="9" spans="1:15" ht="13.2" customHeight="1" x14ac:dyDescent="0.3">
      <c r="A9" s="54" t="s">
        <v>167</v>
      </c>
      <c r="B9" s="47">
        <v>46</v>
      </c>
      <c r="C9" s="47">
        <v>65</v>
      </c>
      <c r="D9" s="47">
        <v>17</v>
      </c>
      <c r="E9" s="47">
        <v>37</v>
      </c>
      <c r="F9" s="47">
        <v>51</v>
      </c>
      <c r="G9" s="47">
        <v>12</v>
      </c>
    </row>
    <row r="10" spans="1:15" ht="13.2" customHeight="1" x14ac:dyDescent="0.3">
      <c r="A10" s="54" t="s">
        <v>168</v>
      </c>
      <c r="B10" s="47">
        <v>62</v>
      </c>
      <c r="C10" s="47">
        <v>73</v>
      </c>
      <c r="D10" s="47">
        <v>38</v>
      </c>
      <c r="E10" s="47">
        <v>42</v>
      </c>
      <c r="F10" s="47">
        <v>51</v>
      </c>
      <c r="G10" s="47">
        <v>22</v>
      </c>
    </row>
    <row r="11" spans="1:15" ht="13.2" customHeight="1" x14ac:dyDescent="0.3">
      <c r="A11" s="54" t="s">
        <v>169</v>
      </c>
      <c r="B11" s="47">
        <v>241</v>
      </c>
      <c r="C11" s="47">
        <v>302</v>
      </c>
      <c r="D11" s="47">
        <v>72</v>
      </c>
      <c r="E11" s="47">
        <v>172</v>
      </c>
      <c r="F11" s="47">
        <v>218</v>
      </c>
      <c r="G11" s="47">
        <v>42</v>
      </c>
    </row>
    <row r="12" spans="1:15" ht="13.2" customHeight="1" x14ac:dyDescent="0.3">
      <c r="A12" s="54" t="s">
        <v>170</v>
      </c>
      <c r="B12" s="47">
        <v>96</v>
      </c>
      <c r="C12" s="47">
        <v>133</v>
      </c>
      <c r="D12" s="47">
        <v>22</v>
      </c>
      <c r="E12" s="47">
        <v>74</v>
      </c>
      <c r="F12" s="47">
        <v>101</v>
      </c>
      <c r="G12" s="47">
        <v>11</v>
      </c>
    </row>
    <row r="13" spans="1:15" ht="13.2" customHeight="1" x14ac:dyDescent="0.3">
      <c r="A13" s="54" t="s">
        <v>215</v>
      </c>
      <c r="B13" s="47">
        <v>9</v>
      </c>
      <c r="C13" s="47">
        <v>16</v>
      </c>
      <c r="D13" s="47">
        <v>2</v>
      </c>
      <c r="E13" s="47" t="s">
        <v>158</v>
      </c>
      <c r="F13" s="47" t="s">
        <v>158</v>
      </c>
      <c r="G13" s="47" t="s">
        <v>158</v>
      </c>
    </row>
    <row r="14" spans="1:15" ht="13.2" customHeight="1" x14ac:dyDescent="0.3">
      <c r="A14" s="54" t="s">
        <v>216</v>
      </c>
      <c r="B14" s="47">
        <v>16</v>
      </c>
      <c r="C14" s="47">
        <v>20</v>
      </c>
      <c r="D14" s="47">
        <v>7</v>
      </c>
      <c r="E14" s="47">
        <v>14</v>
      </c>
      <c r="F14" s="47">
        <v>18</v>
      </c>
      <c r="G14" s="47">
        <v>7</v>
      </c>
    </row>
    <row r="15" spans="1:15" ht="13.2" customHeight="1" x14ac:dyDescent="0.3">
      <c r="A15" s="54" t="s">
        <v>217</v>
      </c>
      <c r="B15" s="47">
        <v>16</v>
      </c>
      <c r="C15" s="47">
        <v>21</v>
      </c>
      <c r="D15" s="47">
        <v>10</v>
      </c>
      <c r="E15" s="47">
        <v>10</v>
      </c>
      <c r="F15" s="47">
        <v>13</v>
      </c>
      <c r="G15" s="47">
        <v>9</v>
      </c>
    </row>
    <row r="16" spans="1:15" ht="13.2" customHeight="1" x14ac:dyDescent="0.3">
      <c r="A16" s="54" t="s">
        <v>218</v>
      </c>
      <c r="B16" s="47">
        <v>9</v>
      </c>
      <c r="C16" s="47">
        <v>11</v>
      </c>
      <c r="D16" s="47">
        <v>0</v>
      </c>
      <c r="E16" s="47">
        <v>9</v>
      </c>
      <c r="F16" s="47">
        <v>11</v>
      </c>
      <c r="G16" s="47">
        <v>0</v>
      </c>
    </row>
    <row r="17" spans="1:7" ht="13.2" customHeight="1" x14ac:dyDescent="0.3">
      <c r="A17" s="54" t="s">
        <v>219</v>
      </c>
      <c r="B17" s="47">
        <v>31</v>
      </c>
      <c r="C17" s="47">
        <v>38</v>
      </c>
      <c r="D17" s="47">
        <v>16</v>
      </c>
      <c r="E17" s="47">
        <v>14</v>
      </c>
      <c r="F17" s="47">
        <v>18</v>
      </c>
      <c r="G17" s="47">
        <v>10</v>
      </c>
    </row>
    <row r="18" spans="1:7" ht="13.2" customHeight="1" x14ac:dyDescent="0.3">
      <c r="A18" s="54" t="s">
        <v>220</v>
      </c>
      <c r="B18" s="47">
        <v>172</v>
      </c>
      <c r="C18" s="47">
        <v>226</v>
      </c>
      <c r="D18" s="47">
        <v>82</v>
      </c>
      <c r="E18" s="47">
        <v>128</v>
      </c>
      <c r="F18" s="47">
        <v>165</v>
      </c>
      <c r="G18" s="47">
        <v>57</v>
      </c>
    </row>
    <row r="19" spans="1:7" ht="13.2" customHeight="1" x14ac:dyDescent="0.3">
      <c r="A19" s="54" t="s">
        <v>221</v>
      </c>
      <c r="B19" s="47">
        <v>46</v>
      </c>
      <c r="C19" s="47">
        <v>55</v>
      </c>
      <c r="D19" s="47">
        <v>34</v>
      </c>
      <c r="E19" s="47">
        <v>38</v>
      </c>
      <c r="F19" s="47">
        <v>46</v>
      </c>
      <c r="G19" s="47">
        <v>29</v>
      </c>
    </row>
    <row r="20" spans="1:7" ht="13.2" customHeight="1" x14ac:dyDescent="0.3">
      <c r="A20" s="54" t="s">
        <v>222</v>
      </c>
      <c r="B20" s="47">
        <v>37</v>
      </c>
      <c r="C20" s="47">
        <v>40</v>
      </c>
      <c r="D20" s="47">
        <v>13</v>
      </c>
      <c r="E20" s="47">
        <v>34</v>
      </c>
      <c r="F20" s="47">
        <v>37</v>
      </c>
      <c r="G20" s="47">
        <v>13</v>
      </c>
    </row>
    <row r="21" spans="1:7" ht="13.2" customHeight="1" x14ac:dyDescent="0.3">
      <c r="A21" s="54" t="s">
        <v>223</v>
      </c>
      <c r="B21" s="47">
        <v>30</v>
      </c>
      <c r="C21" s="47">
        <v>30</v>
      </c>
      <c r="D21" s="47">
        <v>11</v>
      </c>
      <c r="E21" s="47">
        <v>18</v>
      </c>
      <c r="F21" s="47">
        <v>18</v>
      </c>
      <c r="G21" s="47">
        <v>6</v>
      </c>
    </row>
    <row r="22" spans="1:7" ht="13.2" customHeight="1" x14ac:dyDescent="0.3">
      <c r="A22" s="54" t="s">
        <v>171</v>
      </c>
      <c r="B22" s="47">
        <v>80</v>
      </c>
      <c r="C22" s="47">
        <v>104</v>
      </c>
      <c r="D22" s="47">
        <v>18</v>
      </c>
      <c r="E22" s="47">
        <v>56</v>
      </c>
      <c r="F22" s="47">
        <v>73</v>
      </c>
      <c r="G22" s="47">
        <v>12</v>
      </c>
    </row>
    <row r="23" spans="1:7" ht="13.2" customHeight="1" x14ac:dyDescent="0.3">
      <c r="A23" s="54" t="s">
        <v>224</v>
      </c>
      <c r="B23" s="47">
        <v>7</v>
      </c>
      <c r="C23" s="47">
        <v>7</v>
      </c>
      <c r="D23" s="47">
        <v>0</v>
      </c>
      <c r="E23" s="47">
        <v>6</v>
      </c>
      <c r="F23" s="47">
        <v>6</v>
      </c>
      <c r="G23" s="47">
        <v>0</v>
      </c>
    </row>
    <row r="24" spans="1:7" ht="13.2" customHeight="1" x14ac:dyDescent="0.3">
      <c r="A24" s="54" t="s">
        <v>225</v>
      </c>
      <c r="B24" s="47">
        <v>56</v>
      </c>
      <c r="C24" s="47">
        <v>57</v>
      </c>
      <c r="D24" s="47">
        <v>11</v>
      </c>
      <c r="E24" s="47">
        <v>39</v>
      </c>
      <c r="F24" s="47">
        <v>40</v>
      </c>
      <c r="G24" s="47">
        <v>5</v>
      </c>
    </row>
    <row r="25" spans="1:7" ht="13.2" customHeight="1" x14ac:dyDescent="0.3">
      <c r="A25" s="54" t="s">
        <v>226</v>
      </c>
      <c r="B25" s="47">
        <v>119</v>
      </c>
      <c r="C25" s="47">
        <v>120</v>
      </c>
      <c r="D25" s="47">
        <v>8</v>
      </c>
      <c r="E25" s="47">
        <v>89</v>
      </c>
      <c r="F25" s="47">
        <v>90</v>
      </c>
      <c r="G25" s="47">
        <v>4</v>
      </c>
    </row>
    <row r="26" spans="1:7" ht="13.2" customHeight="1" x14ac:dyDescent="0.3">
      <c r="A26" s="54" t="s">
        <v>227</v>
      </c>
      <c r="B26" s="47">
        <v>682</v>
      </c>
      <c r="C26" s="47">
        <v>705</v>
      </c>
      <c r="D26" s="47">
        <v>106</v>
      </c>
      <c r="E26" s="47">
        <v>483</v>
      </c>
      <c r="F26" s="47">
        <v>495</v>
      </c>
      <c r="G26" s="47">
        <v>88.999999999999901</v>
      </c>
    </row>
    <row r="27" spans="1:7" ht="13.2" customHeight="1" x14ac:dyDescent="0.3">
      <c r="A27" s="54" t="s">
        <v>172</v>
      </c>
      <c r="B27" s="47">
        <v>39</v>
      </c>
      <c r="C27" s="47">
        <v>51</v>
      </c>
      <c r="D27" s="47">
        <v>11</v>
      </c>
      <c r="E27" s="47">
        <v>35</v>
      </c>
      <c r="F27" s="47">
        <v>45</v>
      </c>
      <c r="G27" s="47">
        <v>10</v>
      </c>
    </row>
    <row r="28" spans="1:7" ht="13.2" customHeight="1" x14ac:dyDescent="0.3">
      <c r="A28" s="56" t="s">
        <v>154</v>
      </c>
      <c r="B28" s="50">
        <v>8</v>
      </c>
      <c r="C28" s="50">
        <v>11</v>
      </c>
      <c r="D28" s="50">
        <v>7</v>
      </c>
      <c r="E28" s="50" t="s">
        <v>158</v>
      </c>
      <c r="F28" s="50" t="s">
        <v>158</v>
      </c>
      <c r="G28" s="50" t="s">
        <v>158</v>
      </c>
    </row>
    <row r="29" spans="1:7" ht="169.2" customHeight="1" x14ac:dyDescent="0.3">
      <c r="A29" s="165" t="s">
        <v>278</v>
      </c>
      <c r="B29" s="166"/>
      <c r="C29" s="166"/>
      <c r="D29" s="166"/>
      <c r="E29" s="166"/>
      <c r="F29" s="166"/>
      <c r="G29" s="166"/>
    </row>
    <row r="30" spans="1:7" ht="13.2" customHeight="1" x14ac:dyDescent="0.3"/>
    <row r="31" spans="1:7" ht="13.2" customHeight="1" x14ac:dyDescent="0.3"/>
    <row r="32" spans="1:7"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5">
    <mergeCell ref="A3:A4"/>
    <mergeCell ref="B3:D3"/>
    <mergeCell ref="E3:G3"/>
    <mergeCell ref="A29:G29"/>
    <mergeCell ref="A2:G2"/>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90"/>
  <sheetViews>
    <sheetView showGridLines="0" workbookViewId="0"/>
  </sheetViews>
  <sheetFormatPr baseColWidth="10" defaultRowHeight="14.4" x14ac:dyDescent="0.3"/>
  <cols>
    <col min="1" max="1" width="50.6640625" customWidth="1"/>
    <col min="2" max="2" width="40.6640625" customWidth="1"/>
    <col min="3" max="3" width="30.6640625" customWidth="1"/>
  </cols>
  <sheetData>
    <row r="1" spans="1:15" ht="13.2" customHeight="1" x14ac:dyDescent="0.3">
      <c r="A1" s="2" t="s">
        <v>319</v>
      </c>
      <c r="J1" s="14" t="str">
        <f>HYPERLINK("#'Verzeichnis'!A1", "Zurück zum Verzeichnis")</f>
        <v>Zurück zum Verzeichnis</v>
      </c>
      <c r="O1" s="1"/>
    </row>
    <row r="2" spans="1:15" ht="13.2" customHeight="1" x14ac:dyDescent="0.3">
      <c r="A2" s="170" t="s">
        <v>20</v>
      </c>
      <c r="B2" s="166"/>
      <c r="C2" s="166"/>
    </row>
    <row r="3" spans="1:15" ht="13.2" customHeight="1" x14ac:dyDescent="0.3">
      <c r="A3" s="15" t="s">
        <v>212</v>
      </c>
      <c r="B3" s="62" t="s">
        <v>147</v>
      </c>
      <c r="C3" s="62" t="s">
        <v>229</v>
      </c>
    </row>
    <row r="4" spans="1:15" ht="13.2" customHeight="1" x14ac:dyDescent="0.3">
      <c r="A4" s="4" t="s">
        <v>213</v>
      </c>
      <c r="B4" s="188" t="s">
        <v>148</v>
      </c>
      <c r="C4" s="188" t="s">
        <v>123</v>
      </c>
    </row>
    <row r="5" spans="1:15" ht="13.2" customHeight="1" x14ac:dyDescent="0.3">
      <c r="A5" s="54" t="s">
        <v>220</v>
      </c>
      <c r="B5" s="189"/>
      <c r="C5" s="189"/>
    </row>
    <row r="6" spans="1:15" ht="13.2" customHeight="1" x14ac:dyDescent="0.3">
      <c r="A6" s="4" t="s">
        <v>214</v>
      </c>
      <c r="B6" s="188" t="s">
        <v>149</v>
      </c>
      <c r="C6" s="188" t="s">
        <v>124</v>
      </c>
    </row>
    <row r="7" spans="1:15" ht="13.2" customHeight="1" x14ac:dyDescent="0.3">
      <c r="A7" s="4" t="s">
        <v>162</v>
      </c>
      <c r="B7" s="166"/>
      <c r="C7" s="166"/>
    </row>
    <row r="8" spans="1:15" ht="13.2" customHeight="1" x14ac:dyDescent="0.3">
      <c r="A8" s="4" t="s">
        <v>168</v>
      </c>
      <c r="B8" s="166"/>
      <c r="C8" s="166"/>
    </row>
    <row r="9" spans="1:15" ht="13.2" customHeight="1" x14ac:dyDescent="0.3">
      <c r="A9" s="4" t="s">
        <v>169</v>
      </c>
      <c r="B9" s="166"/>
      <c r="C9" s="166"/>
    </row>
    <row r="10" spans="1:15" ht="13.2" customHeight="1" x14ac:dyDescent="0.3">
      <c r="A10" s="4" t="s">
        <v>323</v>
      </c>
      <c r="B10" s="166"/>
      <c r="C10" s="166"/>
    </row>
    <row r="11" spans="1:15" ht="13.2" customHeight="1" x14ac:dyDescent="0.3">
      <c r="A11" s="54" t="s">
        <v>224</v>
      </c>
      <c r="B11" s="189"/>
      <c r="C11" s="189"/>
    </row>
    <row r="12" spans="1:15" ht="13.2" customHeight="1" x14ac:dyDescent="0.3">
      <c r="A12" s="4" t="s">
        <v>167</v>
      </c>
      <c r="B12" s="188" t="s">
        <v>150</v>
      </c>
      <c r="C12" s="166"/>
    </row>
    <row r="13" spans="1:15" ht="13.2" customHeight="1" x14ac:dyDescent="0.3">
      <c r="A13" s="4" t="s">
        <v>171</v>
      </c>
      <c r="B13" s="166"/>
      <c r="C13" s="166"/>
    </row>
    <row r="14" spans="1:15" ht="13.2" customHeight="1" x14ac:dyDescent="0.3">
      <c r="A14" s="54" t="s">
        <v>172</v>
      </c>
      <c r="B14" s="189"/>
      <c r="C14" s="189"/>
    </row>
    <row r="15" spans="1:15" ht="13.2" customHeight="1" x14ac:dyDescent="0.3">
      <c r="A15" s="4" t="s">
        <v>215</v>
      </c>
      <c r="B15" s="188" t="s">
        <v>151</v>
      </c>
      <c r="C15" s="166"/>
    </row>
    <row r="16" spans="1:15" ht="13.2" customHeight="1" x14ac:dyDescent="0.3">
      <c r="A16" s="4" t="s">
        <v>216</v>
      </c>
      <c r="B16" s="166"/>
      <c r="C16" s="166"/>
    </row>
    <row r="17" spans="1:3" ht="13.2" customHeight="1" x14ac:dyDescent="0.3">
      <c r="A17" s="4" t="s">
        <v>217</v>
      </c>
      <c r="B17" s="166"/>
      <c r="C17" s="166"/>
    </row>
    <row r="18" spans="1:3" ht="13.2" customHeight="1" x14ac:dyDescent="0.3">
      <c r="A18" s="4" t="s">
        <v>218</v>
      </c>
      <c r="B18" s="166"/>
      <c r="C18" s="166"/>
    </row>
    <row r="19" spans="1:3" ht="13.2" customHeight="1" x14ac:dyDescent="0.3">
      <c r="A19" s="54" t="s">
        <v>324</v>
      </c>
      <c r="B19" s="189"/>
      <c r="C19" s="189"/>
    </row>
    <row r="20" spans="1:3" ht="13.2" customHeight="1" x14ac:dyDescent="0.3">
      <c r="A20" s="4" t="s">
        <v>221</v>
      </c>
      <c r="B20" s="188" t="s">
        <v>152</v>
      </c>
      <c r="C20" s="166"/>
    </row>
    <row r="21" spans="1:3" ht="13.2" customHeight="1" x14ac:dyDescent="0.3">
      <c r="A21" s="4" t="s">
        <v>222</v>
      </c>
      <c r="B21" s="166"/>
      <c r="C21" s="166"/>
    </row>
    <row r="22" spans="1:3" ht="13.2" customHeight="1" x14ac:dyDescent="0.3">
      <c r="A22" s="4" t="s">
        <v>223</v>
      </c>
      <c r="B22" s="166"/>
      <c r="C22" s="166"/>
    </row>
    <row r="23" spans="1:3" ht="13.2" customHeight="1" x14ac:dyDescent="0.3">
      <c r="A23" s="54" t="s">
        <v>225</v>
      </c>
      <c r="B23" s="189"/>
      <c r="C23" s="189"/>
    </row>
    <row r="24" spans="1:3" ht="13.2" customHeight="1" x14ac:dyDescent="0.3">
      <c r="A24" s="4" t="s">
        <v>226</v>
      </c>
      <c r="B24" s="188" t="s">
        <v>322</v>
      </c>
      <c r="C24" s="188" t="s">
        <v>321</v>
      </c>
    </row>
    <row r="25" spans="1:3" ht="13.2" customHeight="1" x14ac:dyDescent="0.3">
      <c r="A25" s="54" t="s">
        <v>325</v>
      </c>
      <c r="B25" s="189"/>
      <c r="C25" s="189"/>
    </row>
    <row r="26" spans="1:3" ht="13.2" customHeight="1" x14ac:dyDescent="0.3">
      <c r="A26" s="4" t="s">
        <v>326</v>
      </c>
      <c r="B26" s="84" t="s">
        <v>154</v>
      </c>
      <c r="C26" s="84" t="s">
        <v>154</v>
      </c>
    </row>
    <row r="27" spans="1:3" ht="13.2" customHeight="1" x14ac:dyDescent="0.3">
      <c r="A27" s="174" t="s">
        <v>320</v>
      </c>
      <c r="B27" s="168"/>
      <c r="C27" s="168"/>
    </row>
    <row r="28" spans="1:3" ht="13.2" customHeight="1" x14ac:dyDescent="0.3">
      <c r="A28" s="4" t="s">
        <v>327</v>
      </c>
    </row>
    <row r="29" spans="1:3" ht="13.2" customHeight="1" x14ac:dyDescent="0.3">
      <c r="A29" s="4" t="s">
        <v>329</v>
      </c>
    </row>
    <row r="30" spans="1:3" ht="13.2" customHeight="1" x14ac:dyDescent="0.3">
      <c r="A30" s="4" t="s">
        <v>330</v>
      </c>
    </row>
    <row r="31" spans="1:3" ht="13.2" customHeight="1" x14ac:dyDescent="0.3">
      <c r="A31" s="4" t="s">
        <v>331</v>
      </c>
    </row>
    <row r="32" spans="1:3" ht="13.2" customHeight="1" x14ac:dyDescent="0.3">
      <c r="A32" s="4" t="s">
        <v>308</v>
      </c>
    </row>
    <row r="33" spans="1:3" ht="13.2" customHeight="1" x14ac:dyDescent="0.3">
      <c r="A33" s="56" t="s">
        <v>332</v>
      </c>
      <c r="B33" s="12"/>
      <c r="C33" s="12"/>
    </row>
    <row r="34" spans="1:3" ht="169.2" customHeight="1" x14ac:dyDescent="0.3">
      <c r="A34" s="165" t="s">
        <v>328</v>
      </c>
      <c r="B34" s="166"/>
      <c r="C34" s="166"/>
    </row>
    <row r="35" spans="1:3" ht="13.2" customHeight="1" x14ac:dyDescent="0.3"/>
    <row r="36" spans="1:3" ht="13.2" customHeight="1" x14ac:dyDescent="0.3"/>
    <row r="37" spans="1:3" ht="13.2" customHeight="1" x14ac:dyDescent="0.3"/>
    <row r="38" spans="1:3" ht="13.2" customHeight="1" x14ac:dyDescent="0.3"/>
    <row r="39" spans="1:3" ht="13.2" customHeight="1" x14ac:dyDescent="0.3"/>
    <row r="40" spans="1:3" ht="13.2" customHeight="1" x14ac:dyDescent="0.3"/>
    <row r="41" spans="1:3" ht="13.2" customHeight="1" x14ac:dyDescent="0.3"/>
    <row r="42" spans="1:3" ht="13.2" customHeight="1" x14ac:dyDescent="0.3"/>
    <row r="43" spans="1:3" ht="13.2" customHeight="1" x14ac:dyDescent="0.3"/>
    <row r="44" spans="1:3" ht="13.2" customHeight="1" x14ac:dyDescent="0.3"/>
    <row r="45" spans="1:3" ht="13.2" customHeight="1" x14ac:dyDescent="0.3"/>
    <row r="46" spans="1:3" ht="13.2" customHeight="1" x14ac:dyDescent="0.3"/>
    <row r="47" spans="1:3" ht="13.2" customHeight="1" x14ac:dyDescent="0.3"/>
    <row r="48" spans="1:3"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2">
    <mergeCell ref="A27:C27"/>
    <mergeCell ref="A34:C34"/>
    <mergeCell ref="B15:B19"/>
    <mergeCell ref="B20:B23"/>
    <mergeCell ref="B24:B25"/>
    <mergeCell ref="C24:C25"/>
    <mergeCell ref="C6:C23"/>
    <mergeCell ref="A2:C2"/>
    <mergeCell ref="B4:B5"/>
    <mergeCell ref="C4:C5"/>
    <mergeCell ref="B6:B11"/>
    <mergeCell ref="B12:B14"/>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91"/>
  <sheetViews>
    <sheetView showGridLines="0" workbookViewId="0"/>
  </sheetViews>
  <sheetFormatPr baseColWidth="10" defaultRowHeight="14.4" x14ac:dyDescent="0.3"/>
  <sheetData>
    <row r="1" spans="1:15" ht="13.2" customHeight="1" x14ac:dyDescent="0.3">
      <c r="A1" s="2" t="s">
        <v>567</v>
      </c>
      <c r="J1" s="162" t="str">
        <f>HYPERLINK("#'Verzeichnis'!A1", "Zurück zum Verzeichnis")</f>
        <v>Zurück zum Verzeichnis</v>
      </c>
      <c r="O1" s="1"/>
    </row>
    <row r="2" spans="1:15" ht="13.2" customHeight="1" x14ac:dyDescent="0.3">
      <c r="A2" s="2" t="s">
        <v>568</v>
      </c>
      <c r="J2" s="162"/>
      <c r="O2" s="1"/>
    </row>
    <row r="3" spans="1:15" ht="13.2" customHeight="1" x14ac:dyDescent="0.3">
      <c r="A3" s="163" t="s">
        <v>143</v>
      </c>
      <c r="B3" s="163" t="s">
        <v>551</v>
      </c>
      <c r="C3" s="163"/>
      <c r="D3" s="163"/>
      <c r="E3" s="163"/>
      <c r="F3" s="163"/>
      <c r="G3" s="163"/>
    </row>
    <row r="4" spans="1:15" ht="13.2" customHeight="1" x14ac:dyDescent="0.3">
      <c r="A4" s="2" t="s">
        <v>144</v>
      </c>
      <c r="B4" s="1" t="s">
        <v>552</v>
      </c>
    </row>
    <row r="5" spans="1:15" ht="13.2" customHeight="1" x14ac:dyDescent="0.3">
      <c r="A5" s="2" t="s">
        <v>145</v>
      </c>
      <c r="B5" s="1" t="s">
        <v>553</v>
      </c>
    </row>
    <row r="6" spans="1:15" ht="13.2" customHeight="1" thickBot="1" x14ac:dyDescent="0.35">
      <c r="A6" s="2" t="s">
        <v>146</v>
      </c>
      <c r="B6" s="1" t="s">
        <v>554</v>
      </c>
    </row>
    <row r="7" spans="1:15" ht="13.2" customHeight="1" x14ac:dyDescent="0.3">
      <c r="A7" s="164" t="s">
        <v>555</v>
      </c>
      <c r="B7" s="164"/>
      <c r="C7" s="164"/>
      <c r="D7" s="164"/>
      <c r="E7" s="164"/>
      <c r="F7" s="164"/>
      <c r="G7" s="164"/>
    </row>
    <row r="8" spans="1:15" ht="13.2" customHeight="1" x14ac:dyDescent="0.3"/>
    <row r="9" spans="1:15" ht="13.2" customHeight="1" x14ac:dyDescent="0.3"/>
    <row r="10" spans="1:15" ht="13.2" customHeight="1" x14ac:dyDescent="0.3"/>
    <row r="11" spans="1:15" ht="13.2" customHeight="1" x14ac:dyDescent="0.3"/>
    <row r="12" spans="1:15" ht="13.2" customHeight="1" x14ac:dyDescent="0.3"/>
    <row r="13" spans="1:15" ht="13.2" customHeight="1" x14ac:dyDescent="0.3"/>
    <row r="14" spans="1:15" ht="13.2" customHeight="1" x14ac:dyDescent="0.3"/>
    <row r="15" spans="1:15" ht="13.2" customHeight="1" x14ac:dyDescent="0.3"/>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row r="91" ht="13.2" customHeight="1" x14ac:dyDescent="0.3"/>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91"/>
  <sheetViews>
    <sheetView showGridLines="0" workbookViewId="0"/>
  </sheetViews>
  <sheetFormatPr baseColWidth="10" defaultRowHeight="14.4" x14ac:dyDescent="0.3"/>
  <sheetData>
    <row r="1" spans="1:15" ht="13.2" customHeight="1" x14ac:dyDescent="0.3">
      <c r="A1" s="2" t="s">
        <v>569</v>
      </c>
      <c r="J1" s="14" t="str">
        <f>HYPERLINK("#'Verzeichnis'!A1", "Zurück zum Verzeichnis")</f>
        <v>Zurück zum Verzeichnis</v>
      </c>
      <c r="O1" s="1"/>
    </row>
    <row r="2" spans="1:15" ht="13.2" customHeight="1" x14ac:dyDescent="0.3">
      <c r="A2" s="2" t="s">
        <v>570</v>
      </c>
      <c r="J2" s="14"/>
      <c r="O2" s="1"/>
    </row>
    <row r="3" spans="1:15" ht="13.2" customHeight="1" x14ac:dyDescent="0.3">
      <c r="A3" s="163" t="s">
        <v>556</v>
      </c>
      <c r="B3" s="163" t="s">
        <v>557</v>
      </c>
      <c r="C3" s="163"/>
      <c r="D3" s="163"/>
      <c r="E3" s="163"/>
      <c r="F3" s="163"/>
      <c r="G3" s="163"/>
    </row>
    <row r="4" spans="1:15" ht="13.2" customHeight="1" x14ac:dyDescent="0.3">
      <c r="A4" s="2" t="s">
        <v>558</v>
      </c>
      <c r="B4" s="1" t="s">
        <v>559</v>
      </c>
    </row>
    <row r="5" spans="1:15" ht="13.2" customHeight="1" x14ac:dyDescent="0.3">
      <c r="A5" s="2" t="s">
        <v>560</v>
      </c>
      <c r="B5" s="1" t="s">
        <v>561</v>
      </c>
    </row>
    <row r="6" spans="1:15" ht="13.2" customHeight="1" x14ac:dyDescent="0.3">
      <c r="A6" s="2" t="s">
        <v>562</v>
      </c>
      <c r="B6" s="1" t="s">
        <v>563</v>
      </c>
    </row>
    <row r="7" spans="1:15" ht="13.2" customHeight="1" thickBot="1" x14ac:dyDescent="0.35">
      <c r="A7" s="2" t="s">
        <v>564</v>
      </c>
      <c r="B7" s="1" t="s">
        <v>565</v>
      </c>
    </row>
    <row r="8" spans="1:15" ht="13.2" customHeight="1" x14ac:dyDescent="0.3">
      <c r="A8" s="164" t="s">
        <v>566</v>
      </c>
      <c r="B8" s="164"/>
      <c r="C8" s="164"/>
      <c r="D8" s="164"/>
      <c r="E8" s="164"/>
      <c r="F8" s="164"/>
      <c r="G8" s="164"/>
    </row>
    <row r="9" spans="1:15" ht="13.2" customHeight="1" x14ac:dyDescent="0.3"/>
    <row r="10" spans="1:15" ht="13.2" customHeight="1" x14ac:dyDescent="0.3"/>
    <row r="11" spans="1:15" ht="13.2" customHeight="1" x14ac:dyDescent="0.3"/>
    <row r="12" spans="1:15" ht="13.2" customHeight="1" x14ac:dyDescent="0.3"/>
    <row r="13" spans="1:15" ht="13.2" customHeight="1" x14ac:dyDescent="0.3"/>
    <row r="14" spans="1:15" ht="13.2" customHeight="1" x14ac:dyDescent="0.3"/>
    <row r="15" spans="1:15" ht="13.2" customHeight="1" x14ac:dyDescent="0.3"/>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row r="91" ht="13.2" customHeight="1" x14ac:dyDescent="0.3"/>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90"/>
  <sheetViews>
    <sheetView showGridLines="0" workbookViewId="0"/>
  </sheetViews>
  <sheetFormatPr baseColWidth="10" defaultRowHeight="14.4" x14ac:dyDescent="0.3"/>
  <cols>
    <col min="1" max="1" width="12.6640625" customWidth="1"/>
    <col min="2" max="2" width="25.6640625" customWidth="1"/>
    <col min="12" max="12" width="25.6640625" customWidth="1"/>
  </cols>
  <sheetData>
    <row r="1" spans="1:20" ht="13.2" customHeight="1" x14ac:dyDescent="0.3">
      <c r="A1" s="2" t="s">
        <v>121</v>
      </c>
      <c r="J1" s="14" t="str">
        <f>HYPERLINK("#'Verzeichnis'!A1", "Zurück zum Verzeichnis")</f>
        <v>Zurück zum Verzeichnis</v>
      </c>
      <c r="O1" s="1"/>
    </row>
    <row r="2" spans="1:20" ht="25.95" customHeight="1" x14ac:dyDescent="0.3">
      <c r="A2" s="170" t="s">
        <v>21</v>
      </c>
      <c r="B2" s="166"/>
      <c r="C2" s="166"/>
      <c r="D2" s="166"/>
      <c r="E2" s="166"/>
      <c r="F2" s="166"/>
      <c r="G2" s="166"/>
      <c r="H2" s="166"/>
      <c r="I2" s="166"/>
      <c r="J2" s="166"/>
    </row>
    <row r="3" spans="1:20" ht="13.2" customHeight="1" x14ac:dyDescent="0.3">
      <c r="A3" s="168"/>
      <c r="B3" s="166"/>
      <c r="C3" s="167" t="s">
        <v>122</v>
      </c>
      <c r="D3" s="166"/>
      <c r="E3" s="167" t="s">
        <v>123</v>
      </c>
      <c r="F3" s="166"/>
      <c r="G3" s="167" t="s">
        <v>124</v>
      </c>
      <c r="H3" s="166"/>
      <c r="I3" s="167" t="s">
        <v>125</v>
      </c>
      <c r="J3" s="166"/>
      <c r="L3" s="167" t="s">
        <v>73</v>
      </c>
      <c r="M3" s="167" t="s">
        <v>122</v>
      </c>
      <c r="N3" s="166"/>
      <c r="O3" s="167" t="s">
        <v>123</v>
      </c>
      <c r="P3" s="166"/>
      <c r="Q3" s="167" t="s">
        <v>124</v>
      </c>
      <c r="R3" s="166"/>
      <c r="S3" s="167" t="s">
        <v>125</v>
      </c>
      <c r="T3" s="166"/>
    </row>
    <row r="4" spans="1:20" ht="13.2" customHeight="1" x14ac:dyDescent="0.3">
      <c r="A4" s="166"/>
      <c r="B4" s="166"/>
      <c r="C4" s="166"/>
      <c r="D4" s="166"/>
      <c r="E4" s="166"/>
      <c r="F4" s="166"/>
      <c r="G4" s="166"/>
      <c r="H4" s="166"/>
      <c r="I4" s="166"/>
      <c r="J4" s="166"/>
      <c r="L4" s="166"/>
      <c r="M4" s="166"/>
      <c r="N4" s="166"/>
      <c r="O4" s="166"/>
      <c r="P4" s="166"/>
      <c r="Q4" s="166"/>
      <c r="R4" s="166"/>
      <c r="S4" s="166"/>
      <c r="T4" s="166"/>
    </row>
    <row r="5" spans="1:20" ht="13.2" customHeight="1" x14ac:dyDescent="0.3">
      <c r="A5" s="166"/>
      <c r="B5" s="166"/>
      <c r="C5" s="166"/>
      <c r="D5" s="166"/>
      <c r="E5" s="166"/>
      <c r="F5" s="166"/>
      <c r="G5" s="166"/>
      <c r="H5" s="166"/>
      <c r="I5" s="166"/>
      <c r="J5" s="166"/>
      <c r="L5" s="166"/>
      <c r="M5" s="166"/>
      <c r="N5" s="166"/>
      <c r="O5" s="166"/>
      <c r="P5" s="166"/>
      <c r="Q5" s="166"/>
      <c r="R5" s="166"/>
      <c r="S5" s="166"/>
      <c r="T5" s="166"/>
    </row>
    <row r="6" spans="1:20" ht="13.2" customHeight="1" x14ac:dyDescent="0.3">
      <c r="A6" s="166" t="s">
        <v>66</v>
      </c>
      <c r="B6" s="166" t="s">
        <v>126</v>
      </c>
      <c r="C6" s="35" t="s">
        <v>127</v>
      </c>
      <c r="D6" s="35" t="s">
        <v>128</v>
      </c>
      <c r="E6" s="35" t="s">
        <v>127</v>
      </c>
      <c r="F6" s="35" t="s">
        <v>128</v>
      </c>
      <c r="G6" s="35" t="s">
        <v>127</v>
      </c>
      <c r="H6" s="35" t="s">
        <v>128</v>
      </c>
      <c r="I6" s="35" t="s">
        <v>127</v>
      </c>
      <c r="J6" s="35" t="s">
        <v>128</v>
      </c>
      <c r="K6" s="86" t="s">
        <v>129</v>
      </c>
      <c r="L6" s="175" t="s">
        <v>130</v>
      </c>
      <c r="M6" s="35" t="s">
        <v>127</v>
      </c>
      <c r="N6" s="35" t="s">
        <v>128</v>
      </c>
      <c r="O6" s="35" t="s">
        <v>127</v>
      </c>
      <c r="P6" s="35" t="s">
        <v>128</v>
      </c>
      <c r="Q6" s="35" t="s">
        <v>127</v>
      </c>
      <c r="R6" s="35" t="s">
        <v>128</v>
      </c>
      <c r="S6" s="35" t="s">
        <v>127</v>
      </c>
      <c r="T6" s="35" t="s">
        <v>128</v>
      </c>
    </row>
    <row r="7" spans="1:20" ht="25.95" customHeight="1" x14ac:dyDescent="0.3">
      <c r="A7" s="2" t="s">
        <v>99</v>
      </c>
      <c r="C7" s="17">
        <v>324.91833224459901</v>
      </c>
      <c r="D7" s="17">
        <v>442.79185237979999</v>
      </c>
      <c r="E7" s="17">
        <v>436.45067324632402</v>
      </c>
      <c r="F7" s="17">
        <v>400.37825465814097</v>
      </c>
      <c r="G7" s="17">
        <v>481.17405438179901</v>
      </c>
      <c r="H7" s="17">
        <v>520.58605005900597</v>
      </c>
      <c r="I7" s="17">
        <v>125.896609965881</v>
      </c>
      <c r="J7" s="98">
        <v>146.63425394942999</v>
      </c>
      <c r="L7" s="87" t="s">
        <v>99</v>
      </c>
      <c r="M7" s="88">
        <v>2.10128395498346E-2</v>
      </c>
      <c r="N7" s="88">
        <v>3.3414163760200302E-2</v>
      </c>
      <c r="O7" s="88">
        <v>2.2804707077708999E-2</v>
      </c>
      <c r="P7" s="88">
        <v>2.97735028818993E-2</v>
      </c>
      <c r="Q7" s="88">
        <v>2.9923390022306099E-2</v>
      </c>
      <c r="R7" s="88">
        <v>6.1082482019260302E-2</v>
      </c>
      <c r="S7" s="88">
        <v>1.9241487504883699E-2</v>
      </c>
      <c r="T7" s="99">
        <v>0.19384093690321899</v>
      </c>
    </row>
    <row r="8" spans="1:20" ht="13.2" customHeight="1" x14ac:dyDescent="0.3">
      <c r="A8" s="54" t="s">
        <v>131</v>
      </c>
      <c r="B8" s="54"/>
      <c r="C8" s="42">
        <v>261.06975911473802</v>
      </c>
      <c r="D8" s="42">
        <v>341.14120133402798</v>
      </c>
      <c r="E8" s="42">
        <v>373.27539374123</v>
      </c>
      <c r="F8" s="42">
        <v>344.26790212901301</v>
      </c>
      <c r="G8" s="42">
        <v>345.50400684328002</v>
      </c>
      <c r="H8" s="42">
        <v>352.68091092805503</v>
      </c>
      <c r="I8" s="42">
        <v>111.832763127218</v>
      </c>
      <c r="J8" s="51">
        <v>123.18777562999701</v>
      </c>
      <c r="L8" s="90" t="s">
        <v>108</v>
      </c>
      <c r="M8" s="91">
        <v>2.0937686680140899E-2</v>
      </c>
      <c r="N8" s="91">
        <v>3.1863211601586103E-2</v>
      </c>
      <c r="O8" s="91">
        <v>2.3094450451325799E-2</v>
      </c>
      <c r="P8" s="91">
        <v>2.95514826403615E-2</v>
      </c>
      <c r="Q8" s="91">
        <v>3.3469625128890498E-2</v>
      </c>
      <c r="R8" s="91">
        <v>6.4963606407221E-2</v>
      </c>
      <c r="S8" s="91">
        <v>1.9355910103144799E-2</v>
      </c>
      <c r="T8" s="85">
        <v>0.164982154883657</v>
      </c>
    </row>
    <row r="9" spans="1:20" ht="25.95" customHeight="1" x14ac:dyDescent="0.3">
      <c r="A9" s="55" t="s">
        <v>78</v>
      </c>
      <c r="C9" s="17">
        <v>162.383384102349</v>
      </c>
      <c r="D9" s="17">
        <v>231.811304746947</v>
      </c>
      <c r="E9" s="17">
        <v>236.97312977012601</v>
      </c>
      <c r="F9" s="17">
        <v>197.63239078236899</v>
      </c>
      <c r="G9" s="17">
        <v>257.82878447024899</v>
      </c>
      <c r="H9" s="17">
        <v>289.63533933887999</v>
      </c>
      <c r="I9" s="17">
        <v>35.627360278018003</v>
      </c>
      <c r="J9" s="98">
        <v>60.7009777694741</v>
      </c>
      <c r="L9" s="87" t="s">
        <v>78</v>
      </c>
      <c r="M9" s="88">
        <v>2.8949620092555299E-2</v>
      </c>
      <c r="N9" s="88">
        <v>4.6660060130483801E-2</v>
      </c>
      <c r="O9" s="88">
        <v>2.7205465226386401E-2</v>
      </c>
      <c r="P9" s="88">
        <v>3.4301975378180201E-2</v>
      </c>
      <c r="Q9" s="88">
        <v>4.2298918868127401E-2</v>
      </c>
      <c r="R9" s="88">
        <v>8.5557957139766702E-2</v>
      </c>
      <c r="S9" s="88">
        <v>3.6383094345109099E-2</v>
      </c>
      <c r="T9" s="99">
        <v>0.35934959142684503</v>
      </c>
    </row>
    <row r="10" spans="1:20" ht="13.2" customHeight="1" x14ac:dyDescent="0.3">
      <c r="A10" s="4" t="s">
        <v>86</v>
      </c>
      <c r="B10" s="95" t="s">
        <v>87</v>
      </c>
      <c r="C10" s="18">
        <v>89.748435287520707</v>
      </c>
      <c r="D10" s="18">
        <v>144.66537869291</v>
      </c>
      <c r="E10" s="18">
        <v>149.132845792767</v>
      </c>
      <c r="F10" s="18">
        <v>132.25411334553999</v>
      </c>
      <c r="G10" s="18">
        <v>138.92849055227799</v>
      </c>
      <c r="H10" s="18">
        <v>169.02708401627001</v>
      </c>
      <c r="I10" s="18">
        <v>7.6166931493248402</v>
      </c>
      <c r="J10" s="64">
        <v>35.831889132604203</v>
      </c>
      <c r="L10" s="84" t="s">
        <v>87</v>
      </c>
      <c r="M10" s="89">
        <v>3.20952197962956E-2</v>
      </c>
      <c r="N10" s="89">
        <v>4.3625529659679099E-2</v>
      </c>
      <c r="O10" s="89">
        <v>3.1647990671970397E-2</v>
      </c>
      <c r="P10" s="89">
        <v>3.80453264788021E-2</v>
      </c>
      <c r="Q10" s="89">
        <v>4.1571415664018903E-2</v>
      </c>
      <c r="R10" s="89">
        <v>8.2186773308380007E-2</v>
      </c>
      <c r="S10" s="89">
        <v>0.12824341659812399</v>
      </c>
      <c r="T10" s="97">
        <v>0.498271480636577</v>
      </c>
    </row>
    <row r="11" spans="1:20" ht="13.2" customHeight="1" x14ac:dyDescent="0.3">
      <c r="A11" s="4"/>
      <c r="B11" s="95" t="s">
        <v>89</v>
      </c>
      <c r="C11" s="18">
        <v>7.9400717818596096</v>
      </c>
      <c r="D11" s="18">
        <v>13.4477253034757</v>
      </c>
      <c r="E11" s="18">
        <v>6.8574297798007304</v>
      </c>
      <c r="F11" s="18">
        <v>6.4504009021404398</v>
      </c>
      <c r="G11" s="64">
        <v>20.129960777299299</v>
      </c>
      <c r="H11" s="64">
        <v>23.717959035258701</v>
      </c>
      <c r="I11" s="64">
        <v>0.267731642549142</v>
      </c>
      <c r="J11" s="64">
        <v>0.18022948125135499</v>
      </c>
      <c r="L11" s="84" t="s">
        <v>89</v>
      </c>
      <c r="M11" s="89">
        <v>0.14434771578254099</v>
      </c>
      <c r="N11" s="89">
        <v>0.116331025202012</v>
      </c>
      <c r="O11" s="89">
        <v>5.7151130698843998E-2</v>
      </c>
      <c r="P11" s="89">
        <v>7.45403183078749E-2</v>
      </c>
      <c r="Q11" s="97">
        <v>0.184388499820481</v>
      </c>
      <c r="R11" s="97">
        <v>0.158928612217452</v>
      </c>
      <c r="S11" s="97">
        <v>0.17036792146232799</v>
      </c>
      <c r="T11" s="97">
        <v>0.72658976933497799</v>
      </c>
    </row>
    <row r="12" spans="1:20" ht="25.95" customHeight="1" x14ac:dyDescent="0.3">
      <c r="A12" s="4"/>
      <c r="B12" s="95" t="s">
        <v>132</v>
      </c>
      <c r="C12" s="18">
        <v>19.3095577589282</v>
      </c>
      <c r="D12" s="18">
        <v>22.6693780829583</v>
      </c>
      <c r="E12" s="18">
        <v>23.383713299688399</v>
      </c>
      <c r="F12" s="18">
        <v>18.296837415403399</v>
      </c>
      <c r="G12" s="18">
        <v>29.399515970274301</v>
      </c>
      <c r="H12" s="18">
        <v>29.4821740807458</v>
      </c>
      <c r="I12" s="18">
        <v>8.9689736554634507</v>
      </c>
      <c r="J12" s="64">
        <v>8.8950021309725908</v>
      </c>
      <c r="L12" s="84" t="s">
        <v>132</v>
      </c>
      <c r="M12" s="89">
        <v>2.25824144690767E-2</v>
      </c>
      <c r="N12" s="89">
        <v>4.2535578826780898E-2</v>
      </c>
      <c r="O12" s="89">
        <v>2.7966926846705101E-2</v>
      </c>
      <c r="P12" s="89">
        <v>3.9824071338503103E-2</v>
      </c>
      <c r="Q12" s="89">
        <v>3.3916861789811001E-2</v>
      </c>
      <c r="R12" s="89">
        <v>6.9901102789845307E-2</v>
      </c>
      <c r="S12" s="89">
        <v>2.5513555838718099E-2</v>
      </c>
      <c r="T12" s="97">
        <v>0.24799504642952799</v>
      </c>
    </row>
    <row r="13" spans="1:20" ht="13.2" customHeight="1" x14ac:dyDescent="0.3">
      <c r="A13" s="4"/>
      <c r="B13" s="95" t="s">
        <v>92</v>
      </c>
      <c r="C13" s="18">
        <v>7.9678202002079104</v>
      </c>
      <c r="D13" s="18">
        <v>10.172642562755</v>
      </c>
      <c r="E13" s="18">
        <v>10.1968658745627</v>
      </c>
      <c r="F13" s="18">
        <v>6.9335751415338596</v>
      </c>
      <c r="G13" s="18">
        <v>13.3462617348055</v>
      </c>
      <c r="H13" s="18">
        <v>15.084394717414201</v>
      </c>
      <c r="I13" s="18">
        <v>2.4097675765897399</v>
      </c>
      <c r="J13" s="64">
        <v>1.8427677580422299</v>
      </c>
      <c r="L13" s="84" t="s">
        <v>92</v>
      </c>
      <c r="M13" s="89">
        <v>3.5702710379866602E-2</v>
      </c>
      <c r="N13" s="89">
        <v>7.9459386869251705E-2</v>
      </c>
      <c r="O13" s="89">
        <v>5.1453052324056801E-2</v>
      </c>
      <c r="P13" s="89">
        <v>8.9404435537901297E-2</v>
      </c>
      <c r="Q13" s="89">
        <v>4.7139112560228E-2</v>
      </c>
      <c r="R13" s="89">
        <v>0.117246859820005</v>
      </c>
      <c r="S13" s="89">
        <v>5.4410415359734898E-2</v>
      </c>
      <c r="T13" s="97">
        <v>0.37589170454622101</v>
      </c>
    </row>
    <row r="14" spans="1:20" ht="13.2" customHeight="1" x14ac:dyDescent="0.3">
      <c r="A14" s="54"/>
      <c r="B14" s="96" t="s">
        <v>97</v>
      </c>
      <c r="C14" s="42">
        <v>37.417499073832502</v>
      </c>
      <c r="D14" s="42">
        <v>40.856180104848399</v>
      </c>
      <c r="E14" s="42">
        <v>47.402275023307197</v>
      </c>
      <c r="F14" s="42">
        <v>33.697463977751298</v>
      </c>
      <c r="G14" s="42">
        <v>56.024555435592198</v>
      </c>
      <c r="H14" s="42">
        <v>52.323727489191299</v>
      </c>
      <c r="I14" s="42">
        <v>16.364194254090901</v>
      </c>
      <c r="J14" s="51">
        <v>13.951089266603701</v>
      </c>
      <c r="L14" s="90" t="s">
        <v>97</v>
      </c>
      <c r="M14" s="91">
        <v>2.0289788357318501E-2</v>
      </c>
      <c r="N14" s="91">
        <v>5.1945220526125602E-2</v>
      </c>
      <c r="O14" s="91">
        <v>2.4547672131212801E-2</v>
      </c>
      <c r="P14" s="91">
        <v>3.4435764781987399E-2</v>
      </c>
      <c r="Q14" s="91">
        <v>2.8014580523028802E-2</v>
      </c>
      <c r="R14" s="91">
        <v>9.5208639735981898E-2</v>
      </c>
      <c r="S14" s="91">
        <v>2.3385238404667701E-2</v>
      </c>
      <c r="T14" s="85">
        <v>0.17488980748017499</v>
      </c>
    </row>
    <row r="15" spans="1:20" ht="25.95" customHeight="1" x14ac:dyDescent="0.3">
      <c r="A15" s="2" t="s">
        <v>80</v>
      </c>
      <c r="C15" s="17">
        <v>162.53494814224899</v>
      </c>
      <c r="D15" s="17">
        <v>210.98054763285299</v>
      </c>
      <c r="E15" s="17">
        <v>199.47754347619801</v>
      </c>
      <c r="F15" s="17">
        <v>202.74586387577199</v>
      </c>
      <c r="G15" s="17">
        <v>223.34526991154999</v>
      </c>
      <c r="H15" s="17">
        <v>230.95071072012701</v>
      </c>
      <c r="I15" s="17">
        <v>90.269249687863095</v>
      </c>
      <c r="J15" s="17">
        <v>85.933276179955996</v>
      </c>
      <c r="L15" s="87" t="s">
        <v>80</v>
      </c>
      <c r="M15" s="88">
        <v>1.8343030645008699E-2</v>
      </c>
      <c r="N15" s="88">
        <v>2.8754090903913E-2</v>
      </c>
      <c r="O15" s="88">
        <v>2.7078911439354099E-2</v>
      </c>
      <c r="P15" s="88">
        <v>3.37300648044912E-2</v>
      </c>
      <c r="Q15" s="88">
        <v>2.6764305167749199E-2</v>
      </c>
      <c r="R15" s="88">
        <v>4.8857108479689403E-2</v>
      </c>
      <c r="S15" s="88">
        <v>1.81334114070969E-2</v>
      </c>
      <c r="T15" s="88">
        <v>0.106298995658499</v>
      </c>
    </row>
    <row r="16" spans="1:20" ht="13.2" customHeight="1" x14ac:dyDescent="0.3">
      <c r="A16" s="92" t="s">
        <v>133</v>
      </c>
      <c r="B16" s="92"/>
      <c r="C16" s="93">
        <v>1612</v>
      </c>
      <c r="D16" s="93">
        <v>320</v>
      </c>
      <c r="E16" s="93">
        <v>526</v>
      </c>
      <c r="F16" s="93">
        <v>192</v>
      </c>
      <c r="G16" s="93">
        <v>526</v>
      </c>
      <c r="H16" s="93">
        <v>116</v>
      </c>
      <c r="I16" s="93">
        <v>560</v>
      </c>
      <c r="J16" s="93">
        <v>12</v>
      </c>
      <c r="L16" s="94"/>
      <c r="M16" s="94"/>
      <c r="N16" s="94"/>
      <c r="O16" s="94"/>
      <c r="P16" s="94"/>
      <c r="Q16" s="94"/>
      <c r="R16" s="94"/>
      <c r="S16" s="94"/>
      <c r="T16" s="94"/>
    </row>
    <row r="17" spans="1:10" ht="169.2" customHeight="1" x14ac:dyDescent="0.3">
      <c r="A17" s="165" t="s">
        <v>588</v>
      </c>
      <c r="B17" s="166"/>
      <c r="C17" s="166"/>
      <c r="D17" s="166"/>
      <c r="E17" s="166"/>
      <c r="F17" s="166"/>
      <c r="G17" s="166"/>
      <c r="H17" s="166"/>
      <c r="I17" s="166"/>
      <c r="J17" s="166"/>
    </row>
    <row r="18" spans="1:10" ht="13.2" customHeight="1" x14ac:dyDescent="0.3"/>
    <row r="19" spans="1:10" ht="13.2" customHeight="1" x14ac:dyDescent="0.3"/>
    <row r="20" spans="1:10" ht="13.2" customHeight="1" x14ac:dyDescent="0.3"/>
    <row r="21" spans="1:10" ht="13.2" customHeight="1" x14ac:dyDescent="0.3"/>
    <row r="22" spans="1:10" ht="13.2" customHeight="1" x14ac:dyDescent="0.3"/>
    <row r="23" spans="1:10" ht="13.2" customHeight="1" x14ac:dyDescent="0.3"/>
    <row r="24" spans="1:10" ht="13.2" customHeight="1" x14ac:dyDescent="0.3"/>
    <row r="25" spans="1:10" ht="13.2" customHeight="1" x14ac:dyDescent="0.3"/>
    <row r="26" spans="1:10" ht="13.2" customHeight="1" x14ac:dyDescent="0.3"/>
    <row r="27" spans="1:10" ht="13.2" customHeight="1" x14ac:dyDescent="0.3"/>
    <row r="28" spans="1:10" ht="13.2" customHeight="1" x14ac:dyDescent="0.3"/>
    <row r="29" spans="1:10" ht="13.2" customHeight="1" x14ac:dyDescent="0.3"/>
    <row r="30" spans="1:10" ht="13.2" customHeight="1" x14ac:dyDescent="0.3"/>
    <row r="31" spans="1:10" ht="13.2" customHeight="1" x14ac:dyDescent="0.3"/>
    <row r="32" spans="1:10"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2">
    <mergeCell ref="A17:J17"/>
    <mergeCell ref="A2:J2"/>
    <mergeCell ref="M3:N5"/>
    <mergeCell ref="O3:P5"/>
    <mergeCell ref="Q3:R5"/>
    <mergeCell ref="S3:T5"/>
    <mergeCell ref="L3:L6"/>
    <mergeCell ref="A3:B6"/>
    <mergeCell ref="C3:D5"/>
    <mergeCell ref="E3:F5"/>
    <mergeCell ref="G3:H5"/>
    <mergeCell ref="I3:J5"/>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90"/>
  <sheetViews>
    <sheetView showGridLines="0" workbookViewId="0"/>
  </sheetViews>
  <sheetFormatPr baseColWidth="10" defaultRowHeight="14.4" x14ac:dyDescent="0.3"/>
  <cols>
    <col min="1" max="1" width="30.6640625" customWidth="1"/>
    <col min="3" max="6" width="16.6640625" customWidth="1"/>
    <col min="8" max="10" width="16.6640625" customWidth="1"/>
  </cols>
  <sheetData>
    <row r="1" spans="1:15" ht="13.2" customHeight="1" x14ac:dyDescent="0.3">
      <c r="A1" s="2" t="s">
        <v>134</v>
      </c>
      <c r="J1" s="14" t="str">
        <f>HYPERLINK("#'Verzeichnis'!A1", "Zurück zum Verzeichnis")</f>
        <v>Zurück zum Verzeichnis</v>
      </c>
      <c r="O1" s="1"/>
    </row>
    <row r="2" spans="1:15" ht="25.95" customHeight="1" x14ac:dyDescent="0.3">
      <c r="A2" s="170" t="s">
        <v>22</v>
      </c>
      <c r="B2" s="166"/>
      <c r="C2" s="166"/>
      <c r="D2" s="166"/>
      <c r="E2" s="166"/>
      <c r="F2" s="166"/>
    </row>
    <row r="3" spans="1:15" ht="13.2" customHeight="1" x14ac:dyDescent="0.3">
      <c r="A3" s="174" t="s">
        <v>135</v>
      </c>
      <c r="B3" s="16"/>
      <c r="C3" s="179" t="s">
        <v>80</v>
      </c>
      <c r="D3" s="166"/>
      <c r="E3" s="166"/>
      <c r="F3" s="167" t="s">
        <v>139</v>
      </c>
      <c r="H3" s="167" t="s">
        <v>73</v>
      </c>
      <c r="I3" s="167"/>
      <c r="J3" s="167"/>
    </row>
    <row r="4" spans="1:15" ht="13.2" customHeight="1" x14ac:dyDescent="0.3">
      <c r="A4" s="166"/>
      <c r="B4" s="16"/>
      <c r="C4" s="166"/>
      <c r="D4" s="166"/>
      <c r="E4" s="166"/>
      <c r="F4" s="167"/>
      <c r="H4" s="167" t="s">
        <v>140</v>
      </c>
      <c r="I4" s="167" t="s">
        <v>141</v>
      </c>
      <c r="J4" s="167" t="s">
        <v>142</v>
      </c>
    </row>
    <row r="5" spans="1:15" ht="13.2" customHeight="1" x14ac:dyDescent="0.3">
      <c r="A5" s="166"/>
      <c r="B5" s="167" t="s">
        <v>133</v>
      </c>
      <c r="C5" s="173" t="s">
        <v>136</v>
      </c>
      <c r="D5" s="173" t="s">
        <v>137</v>
      </c>
      <c r="E5" s="173" t="s">
        <v>138</v>
      </c>
      <c r="F5" s="167"/>
      <c r="H5" s="167"/>
      <c r="I5" s="167"/>
      <c r="J5" s="167"/>
    </row>
    <row r="6" spans="1:15" ht="13.2" customHeight="1" x14ac:dyDescent="0.3">
      <c r="A6" s="166"/>
      <c r="B6" s="167"/>
      <c r="C6" s="173"/>
      <c r="D6" s="173"/>
      <c r="E6" s="173"/>
      <c r="F6" s="167"/>
      <c r="H6" s="167"/>
      <c r="I6" s="167"/>
      <c r="J6" s="167"/>
    </row>
    <row r="7" spans="1:15" ht="13.2" customHeight="1" x14ac:dyDescent="0.3">
      <c r="A7" s="166"/>
      <c r="B7" s="167"/>
      <c r="C7" s="173"/>
      <c r="D7" s="173"/>
      <c r="E7" s="173"/>
      <c r="F7" s="167"/>
      <c r="H7" s="167"/>
      <c r="I7" s="167"/>
      <c r="J7" s="167"/>
    </row>
    <row r="8" spans="1:15" ht="13.2" customHeight="1" x14ac:dyDescent="0.3">
      <c r="A8" s="55" t="s">
        <v>122</v>
      </c>
      <c r="B8" s="100">
        <v>1657</v>
      </c>
      <c r="C8" s="41">
        <v>176.11707769667299</v>
      </c>
      <c r="D8" s="41">
        <v>85.947237503928307</v>
      </c>
      <c r="E8" s="41">
        <v>176.11707769667299</v>
      </c>
      <c r="F8" s="100">
        <v>2049.1301734814101</v>
      </c>
      <c r="H8" s="43">
        <v>1.6164787279010499E-2</v>
      </c>
      <c r="I8" s="43">
        <v>1.46783219795574E-2</v>
      </c>
      <c r="J8" s="43">
        <v>6.3065067803760502E-3</v>
      </c>
    </row>
    <row r="9" spans="1:15" ht="13.2" customHeight="1" x14ac:dyDescent="0.3">
      <c r="A9" s="2" t="s">
        <v>143</v>
      </c>
      <c r="B9" s="30"/>
      <c r="C9" s="18"/>
      <c r="D9" s="18"/>
      <c r="E9" s="18"/>
      <c r="F9" s="30"/>
      <c r="G9" s="22"/>
      <c r="H9" s="5"/>
      <c r="I9" s="5"/>
      <c r="J9" s="5"/>
    </row>
    <row r="10" spans="1:15" ht="13.2" customHeight="1" x14ac:dyDescent="0.3">
      <c r="A10" s="4" t="s">
        <v>144</v>
      </c>
      <c r="B10" s="30">
        <v>563</v>
      </c>
      <c r="C10" s="18">
        <v>154.76983054459799</v>
      </c>
      <c r="D10" s="18">
        <v>78.198884040277505</v>
      </c>
      <c r="E10" s="18">
        <v>160.23969281950701</v>
      </c>
      <c r="F10" s="30">
        <v>1979.1820873668901</v>
      </c>
      <c r="G10" s="22"/>
      <c r="H10" s="5">
        <v>2.62241921518611E-2</v>
      </c>
      <c r="I10" s="5">
        <v>2.30631442933662E-2</v>
      </c>
      <c r="J10" s="5">
        <v>1.1711668091378601E-2</v>
      </c>
    </row>
    <row r="11" spans="1:15" ht="13.2" customHeight="1" x14ac:dyDescent="0.3">
      <c r="A11" s="4" t="s">
        <v>145</v>
      </c>
      <c r="B11" s="30">
        <v>808</v>
      </c>
      <c r="C11" s="18">
        <v>186.84096391166801</v>
      </c>
      <c r="D11" s="18">
        <v>89.917787947202996</v>
      </c>
      <c r="E11" s="18">
        <v>184.25325241531701</v>
      </c>
      <c r="F11" s="30">
        <v>2077.9088117845499</v>
      </c>
      <c r="G11" s="22"/>
      <c r="H11" s="5">
        <v>2.44888592941424E-2</v>
      </c>
      <c r="I11" s="5">
        <v>2.26748797279317E-2</v>
      </c>
      <c r="J11" s="5">
        <v>8.6366441102166593E-3</v>
      </c>
    </row>
    <row r="12" spans="1:15" ht="13.2" customHeight="1" x14ac:dyDescent="0.3">
      <c r="A12" s="54" t="s">
        <v>146</v>
      </c>
      <c r="B12" s="101">
        <v>286</v>
      </c>
      <c r="C12" s="42">
        <v>188.32287198572001</v>
      </c>
      <c r="D12" s="42">
        <v>89.445359008215206</v>
      </c>
      <c r="E12" s="42">
        <v>183.285184021611</v>
      </c>
      <c r="F12" s="101">
        <v>2105.45157483715</v>
      </c>
      <c r="G12" s="22"/>
      <c r="H12" s="8">
        <v>3.2933500499610802E-2</v>
      </c>
      <c r="I12" s="8">
        <v>3.0126938001526101E-2</v>
      </c>
      <c r="J12" s="8">
        <v>1.42789975034239E-2</v>
      </c>
    </row>
    <row r="13" spans="1:15" ht="13.2" customHeight="1" x14ac:dyDescent="0.3">
      <c r="A13" s="2" t="s">
        <v>147</v>
      </c>
      <c r="B13" s="30"/>
      <c r="C13" s="18"/>
      <c r="D13" s="18"/>
      <c r="E13" s="18"/>
      <c r="F13" s="30"/>
      <c r="G13" s="22"/>
      <c r="H13" s="5"/>
      <c r="I13" s="5"/>
      <c r="J13" s="5"/>
    </row>
    <row r="14" spans="1:15" ht="13.2" customHeight="1" x14ac:dyDescent="0.3">
      <c r="A14" s="4" t="s">
        <v>148</v>
      </c>
      <c r="B14" s="30">
        <v>577</v>
      </c>
      <c r="C14" s="18">
        <v>203.876955062749</v>
      </c>
      <c r="D14" s="18">
        <v>91.730923881857294</v>
      </c>
      <c r="E14" s="18">
        <v>187.968603967641</v>
      </c>
      <c r="F14" s="30">
        <v>2222.5542536269199</v>
      </c>
      <c r="G14" s="22"/>
      <c r="H14" s="5">
        <v>2.1584310478450702E-2</v>
      </c>
      <c r="I14" s="5">
        <v>2.1323121666413699E-2</v>
      </c>
      <c r="J14" s="5">
        <v>8.3274263050894005E-3</v>
      </c>
    </row>
    <row r="15" spans="1:15" ht="13.2" customHeight="1" x14ac:dyDescent="0.3">
      <c r="A15" s="4" t="s">
        <v>149</v>
      </c>
      <c r="B15" s="30">
        <v>296</v>
      </c>
      <c r="C15" s="18">
        <v>214.12175519594899</v>
      </c>
      <c r="D15" s="18">
        <v>97.755235505663805</v>
      </c>
      <c r="E15" s="18">
        <v>200.31320269043701</v>
      </c>
      <c r="F15" s="30">
        <v>2190.3865720168301</v>
      </c>
      <c r="G15" s="22"/>
      <c r="H15" s="5">
        <v>3.7148172949229903E-2</v>
      </c>
      <c r="I15" s="5">
        <v>3.6711066071644698E-2</v>
      </c>
      <c r="J15" s="5">
        <v>1.25136358462105E-2</v>
      </c>
    </row>
    <row r="16" spans="1:15" ht="13.2" customHeight="1" x14ac:dyDescent="0.3">
      <c r="A16" s="4" t="s">
        <v>150</v>
      </c>
      <c r="B16" s="30">
        <v>105</v>
      </c>
      <c r="C16" s="18">
        <v>215.818067954029</v>
      </c>
      <c r="D16" s="18">
        <v>96.337924421451206</v>
      </c>
      <c r="E16" s="18">
        <v>197.40894778256799</v>
      </c>
      <c r="F16" s="30">
        <v>2240.2191997606801</v>
      </c>
      <c r="G16" s="22"/>
      <c r="H16" s="5">
        <v>4.5880118235696599E-2</v>
      </c>
      <c r="I16" s="5">
        <v>5.2722631723391103E-2</v>
      </c>
      <c r="J16" s="5">
        <v>1.78656968237529E-2</v>
      </c>
    </row>
    <row r="17" spans="1:10" ht="13.2" customHeight="1" x14ac:dyDescent="0.3">
      <c r="A17" s="4" t="s">
        <v>151</v>
      </c>
      <c r="B17" s="30">
        <v>37</v>
      </c>
      <c r="C17" s="18">
        <v>289.30805764307399</v>
      </c>
      <c r="D17" s="18">
        <v>123.980184844741</v>
      </c>
      <c r="E17" s="18">
        <v>254.05153767916099</v>
      </c>
      <c r="F17" s="30">
        <v>2333.5023899615198</v>
      </c>
      <c r="G17" s="22"/>
      <c r="H17" s="5">
        <v>9.3633056961782105E-2</v>
      </c>
      <c r="I17" s="5">
        <v>0.10195685570389899</v>
      </c>
      <c r="J17" s="5">
        <v>2.5919552330235601E-2</v>
      </c>
    </row>
    <row r="18" spans="1:10" ht="13.2" customHeight="1" x14ac:dyDescent="0.3">
      <c r="A18" s="4" t="s">
        <v>152</v>
      </c>
      <c r="B18" s="30">
        <v>107</v>
      </c>
      <c r="C18" s="18">
        <v>220.440790971231</v>
      </c>
      <c r="D18" s="18">
        <v>102.469561248936</v>
      </c>
      <c r="E18" s="18">
        <v>209.97346981859599</v>
      </c>
      <c r="F18" s="30">
        <v>2151.28071482322</v>
      </c>
      <c r="G18" s="22"/>
      <c r="H18" s="5">
        <v>5.5245660469165701E-2</v>
      </c>
      <c r="I18" s="5">
        <v>5.94861705348659E-2</v>
      </c>
      <c r="J18" s="5">
        <v>1.9107081313796102E-2</v>
      </c>
    </row>
    <row r="19" spans="1:10" ht="25.95" customHeight="1" x14ac:dyDescent="0.3">
      <c r="A19" s="4" t="s">
        <v>153</v>
      </c>
      <c r="B19" s="30">
        <v>535</v>
      </c>
      <c r="C19" s="18">
        <v>90.024393498309806</v>
      </c>
      <c r="D19" s="18">
        <v>54.576055673379898</v>
      </c>
      <c r="E19" s="18">
        <v>111.83344242992401</v>
      </c>
      <c r="F19" s="30">
        <v>1649.52179829698</v>
      </c>
      <c r="G19" s="22"/>
      <c r="H19" s="5">
        <v>1.8095815370144399E-2</v>
      </c>
      <c r="I19" s="5">
        <v>1.5050596766503299E-2</v>
      </c>
      <c r="J19" s="5">
        <v>1.2855253042017499E-2</v>
      </c>
    </row>
    <row r="20" spans="1:10" ht="13.2" customHeight="1" x14ac:dyDescent="0.3">
      <c r="A20" s="54" t="s">
        <v>154</v>
      </c>
      <c r="B20" s="101">
        <v>0</v>
      </c>
      <c r="C20" s="42" t="s">
        <v>158</v>
      </c>
      <c r="D20" s="42" t="s">
        <v>158</v>
      </c>
      <c r="E20" s="42" t="s">
        <v>158</v>
      </c>
      <c r="F20" s="101" t="s">
        <v>158</v>
      </c>
      <c r="G20" s="22"/>
      <c r="H20" s="8" t="s">
        <v>158</v>
      </c>
      <c r="I20" s="8" t="s">
        <v>158</v>
      </c>
      <c r="J20" s="8" t="s">
        <v>158</v>
      </c>
    </row>
    <row r="21" spans="1:10" ht="13.2" customHeight="1" x14ac:dyDescent="0.3">
      <c r="A21" s="2" t="s">
        <v>155</v>
      </c>
      <c r="B21" s="30"/>
      <c r="C21" s="18"/>
      <c r="D21" s="18"/>
      <c r="E21" s="18"/>
      <c r="F21" s="30"/>
      <c r="G21" s="22"/>
      <c r="H21" s="5"/>
      <c r="I21" s="5"/>
      <c r="J21" s="5"/>
    </row>
    <row r="22" spans="1:10" ht="13.2" customHeight="1" x14ac:dyDescent="0.3">
      <c r="A22" s="4" t="s">
        <v>156</v>
      </c>
      <c r="B22" s="30">
        <v>1424</v>
      </c>
      <c r="C22" s="18">
        <v>164.55571668528</v>
      </c>
      <c r="D22" s="18">
        <v>81.861384447586303</v>
      </c>
      <c r="E22" s="18">
        <v>167.74463291451099</v>
      </c>
      <c r="F22" s="30">
        <v>2010.1751002102999</v>
      </c>
      <c r="G22" s="22"/>
      <c r="H22" s="5">
        <v>1.87822931169816E-2</v>
      </c>
      <c r="I22" s="5">
        <v>1.6560927601414501E-2</v>
      </c>
      <c r="J22" s="5">
        <v>7.2314965587806498E-3</v>
      </c>
    </row>
    <row r="23" spans="1:10" ht="13.2" customHeight="1" x14ac:dyDescent="0.3">
      <c r="A23" s="56" t="s">
        <v>157</v>
      </c>
      <c r="B23" s="102">
        <v>233</v>
      </c>
      <c r="C23" s="48">
        <v>204.827309081637</v>
      </c>
      <c r="D23" s="48">
        <v>95.452006481615001</v>
      </c>
      <c r="E23" s="48">
        <v>195.59358660082</v>
      </c>
      <c r="F23" s="102">
        <v>2145.8669820742798</v>
      </c>
      <c r="G23" s="22"/>
      <c r="H23" s="11">
        <v>3.4875409844661198E-2</v>
      </c>
      <c r="I23" s="11">
        <v>3.4756350168938403E-2</v>
      </c>
      <c r="J23" s="11">
        <v>1.3800684691838899E-2</v>
      </c>
    </row>
    <row r="24" spans="1:10" ht="169.2" customHeight="1" x14ac:dyDescent="0.3">
      <c r="A24" s="165" t="s">
        <v>589</v>
      </c>
      <c r="B24" s="166"/>
      <c r="C24" s="166"/>
      <c r="D24" s="166"/>
      <c r="E24" s="166"/>
      <c r="F24" s="166"/>
    </row>
    <row r="25" spans="1:10" ht="13.2" customHeight="1" x14ac:dyDescent="0.3"/>
    <row r="26" spans="1:10" ht="13.2" customHeight="1" x14ac:dyDescent="0.3"/>
    <row r="27" spans="1:10" ht="13.2" customHeight="1" x14ac:dyDescent="0.3"/>
    <row r="28" spans="1:10" ht="13.2" customHeight="1" x14ac:dyDescent="0.3"/>
    <row r="29" spans="1:10" ht="13.2" customHeight="1" x14ac:dyDescent="0.3"/>
    <row r="30" spans="1:10" ht="13.2" customHeight="1" x14ac:dyDescent="0.3"/>
    <row r="31" spans="1:10" ht="13.2" customHeight="1" x14ac:dyDescent="0.3"/>
    <row r="32" spans="1:10"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3">
    <mergeCell ref="A24:F24"/>
    <mergeCell ref="A2:F2"/>
    <mergeCell ref="H4:H7"/>
    <mergeCell ref="I4:I7"/>
    <mergeCell ref="J4:J7"/>
    <mergeCell ref="C3:E4"/>
    <mergeCell ref="H3:J3"/>
    <mergeCell ref="A3:A7"/>
    <mergeCell ref="F3:F7"/>
    <mergeCell ref="B5:B7"/>
    <mergeCell ref="C5:C7"/>
    <mergeCell ref="D5:D7"/>
    <mergeCell ref="E5:E7"/>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90"/>
  <sheetViews>
    <sheetView showGridLines="0" workbookViewId="0"/>
  </sheetViews>
  <sheetFormatPr baseColWidth="10" defaultRowHeight="14.4" x14ac:dyDescent="0.3"/>
  <cols>
    <col min="1" max="1" width="25.6640625" customWidth="1"/>
    <col min="3" max="5" width="15.6640625" customWidth="1"/>
    <col min="7" max="9" width="15.6640625" customWidth="1"/>
  </cols>
  <sheetData>
    <row r="1" spans="1:15" ht="13.2" customHeight="1" x14ac:dyDescent="0.3">
      <c r="A1" s="2" t="s">
        <v>159</v>
      </c>
      <c r="J1" s="14" t="str">
        <f>HYPERLINK("#'Verzeichnis'!A1", "Zurück zum Verzeichnis")</f>
        <v>Zurück zum Verzeichnis</v>
      </c>
      <c r="O1" s="1"/>
    </row>
    <row r="2" spans="1:15" ht="25.95" customHeight="1" x14ac:dyDescent="0.3">
      <c r="A2" s="170" t="s">
        <v>23</v>
      </c>
      <c r="B2" s="166"/>
      <c r="C2" s="166"/>
      <c r="D2" s="166"/>
      <c r="E2" s="166"/>
    </row>
    <row r="3" spans="1:15" ht="13.2" customHeight="1" x14ac:dyDescent="0.3">
      <c r="A3" s="174" t="s">
        <v>160</v>
      </c>
      <c r="B3" s="167" t="s">
        <v>133</v>
      </c>
      <c r="C3" s="16" t="s">
        <v>75</v>
      </c>
      <c r="D3" s="16" t="s">
        <v>79</v>
      </c>
      <c r="E3" s="16" t="s">
        <v>80</v>
      </c>
      <c r="G3" s="167" t="s">
        <v>73</v>
      </c>
      <c r="H3" s="167"/>
      <c r="I3" s="167"/>
    </row>
    <row r="4" spans="1:15" ht="13.2" customHeight="1" x14ac:dyDescent="0.3">
      <c r="A4" s="166"/>
      <c r="B4" s="166"/>
      <c r="C4" s="173" t="s">
        <v>161</v>
      </c>
      <c r="D4" s="173"/>
      <c r="E4" s="173"/>
      <c r="G4" s="62" t="s">
        <v>75</v>
      </c>
      <c r="H4" s="62" t="s">
        <v>79</v>
      </c>
      <c r="I4" s="62" t="s">
        <v>80</v>
      </c>
    </row>
    <row r="5" spans="1:15" ht="13.2" customHeight="1" x14ac:dyDescent="0.3">
      <c r="A5" s="2" t="s">
        <v>162</v>
      </c>
      <c r="B5" s="29">
        <v>32</v>
      </c>
      <c r="C5" s="17">
        <v>581.59790620034403</v>
      </c>
      <c r="D5" s="17">
        <v>300.34248083471198</v>
      </c>
      <c r="E5" s="17">
        <v>281.25542536563199</v>
      </c>
      <c r="G5" s="6">
        <v>9.6930975796437294E-2</v>
      </c>
      <c r="H5" s="6">
        <v>0.10801376187947501</v>
      </c>
      <c r="I5" s="6">
        <v>0.106132921704558</v>
      </c>
    </row>
    <row r="6" spans="1:15" ht="13.2" customHeight="1" x14ac:dyDescent="0.3">
      <c r="A6" s="4" t="s">
        <v>163</v>
      </c>
      <c r="B6" s="30" t="s">
        <v>158</v>
      </c>
      <c r="C6" s="18">
        <v>326.328666666667</v>
      </c>
      <c r="D6" s="18">
        <v>141.15275</v>
      </c>
      <c r="E6" s="64">
        <v>185.17591666666701</v>
      </c>
      <c r="G6" s="5">
        <v>0.10026314287492601</v>
      </c>
      <c r="H6" s="5">
        <v>7.8776373805718197E-2</v>
      </c>
      <c r="I6" s="61">
        <v>0.172054220134468</v>
      </c>
    </row>
    <row r="7" spans="1:15" ht="13.2" customHeight="1" x14ac:dyDescent="0.3">
      <c r="A7" s="4" t="s">
        <v>164</v>
      </c>
      <c r="B7" s="30">
        <v>16</v>
      </c>
      <c r="C7" s="18">
        <v>675.69257766591898</v>
      </c>
      <c r="D7" s="18">
        <v>344.70305553427801</v>
      </c>
      <c r="E7" s="18">
        <v>330.98952213164102</v>
      </c>
      <c r="G7" s="5">
        <v>0.12642216127511699</v>
      </c>
      <c r="H7" s="5">
        <v>0.12948589264232799</v>
      </c>
      <c r="I7" s="5">
        <v>0.14341554622554001</v>
      </c>
    </row>
    <row r="8" spans="1:15" ht="13.2" customHeight="1" x14ac:dyDescent="0.3">
      <c r="A8" s="4" t="s">
        <v>165</v>
      </c>
      <c r="B8" s="30">
        <v>0</v>
      </c>
      <c r="C8" s="18" t="s">
        <v>158</v>
      </c>
      <c r="D8" s="18" t="s">
        <v>158</v>
      </c>
      <c r="E8" s="18" t="s">
        <v>158</v>
      </c>
      <c r="G8" s="5" t="s">
        <v>158</v>
      </c>
      <c r="H8" s="5" t="s">
        <v>158</v>
      </c>
      <c r="I8" s="5" t="s">
        <v>158</v>
      </c>
    </row>
    <row r="9" spans="1:15" ht="13.2" customHeight="1" x14ac:dyDescent="0.3">
      <c r="A9" s="54" t="s">
        <v>166</v>
      </c>
      <c r="B9" s="101" t="s">
        <v>158</v>
      </c>
      <c r="C9" s="42" t="s">
        <v>158</v>
      </c>
      <c r="D9" s="42" t="s">
        <v>158</v>
      </c>
      <c r="E9" s="42" t="s">
        <v>158</v>
      </c>
      <c r="G9" s="8" t="s">
        <v>158</v>
      </c>
      <c r="H9" s="8" t="s">
        <v>158</v>
      </c>
      <c r="I9" s="8" t="s">
        <v>158</v>
      </c>
    </row>
    <row r="10" spans="1:15" ht="13.2" customHeight="1" x14ac:dyDescent="0.3">
      <c r="A10" s="2" t="s">
        <v>167</v>
      </c>
      <c r="B10" s="29">
        <v>37</v>
      </c>
      <c r="C10" s="17">
        <v>518.98059422492395</v>
      </c>
      <c r="D10" s="17">
        <v>310.47738057244197</v>
      </c>
      <c r="E10" s="17">
        <v>208.503213652482</v>
      </c>
      <c r="G10" s="6">
        <v>8.2457734326332702E-2</v>
      </c>
      <c r="H10" s="6">
        <v>9.1270092798101402E-2</v>
      </c>
      <c r="I10" s="6">
        <v>0.1059621175005</v>
      </c>
    </row>
    <row r="11" spans="1:15" ht="13.2" customHeight="1" x14ac:dyDescent="0.3">
      <c r="A11" s="4" t="s">
        <v>163</v>
      </c>
      <c r="B11" s="30">
        <v>0</v>
      </c>
      <c r="C11" s="18" t="s">
        <v>158</v>
      </c>
      <c r="D11" s="18" t="s">
        <v>158</v>
      </c>
      <c r="E11" s="18" t="s">
        <v>158</v>
      </c>
      <c r="G11" s="5" t="s">
        <v>158</v>
      </c>
      <c r="H11" s="5" t="s">
        <v>158</v>
      </c>
      <c r="I11" s="5" t="s">
        <v>158</v>
      </c>
    </row>
    <row r="12" spans="1:15" ht="13.2" customHeight="1" x14ac:dyDescent="0.3">
      <c r="A12" s="4" t="s">
        <v>164</v>
      </c>
      <c r="B12" s="30">
        <v>12</v>
      </c>
      <c r="C12" s="64">
        <v>456.49979132473601</v>
      </c>
      <c r="D12" s="18">
        <v>249.176016412661</v>
      </c>
      <c r="E12" s="64">
        <v>207.32377491207501</v>
      </c>
      <c r="G12" s="61">
        <v>0.163804442191754</v>
      </c>
      <c r="H12" s="5">
        <v>0.138477401742027</v>
      </c>
      <c r="I12" s="61">
        <v>0.225909715564616</v>
      </c>
    </row>
    <row r="13" spans="1:15" ht="13.2" customHeight="1" x14ac:dyDescent="0.3">
      <c r="A13" s="4" t="s">
        <v>165</v>
      </c>
      <c r="B13" s="30">
        <v>15</v>
      </c>
      <c r="C13" s="18">
        <v>548.77788905729005</v>
      </c>
      <c r="D13" s="18">
        <v>353.65291512579603</v>
      </c>
      <c r="E13" s="64">
        <v>195.124973931494</v>
      </c>
      <c r="G13" s="5">
        <v>0.12531001518156601</v>
      </c>
      <c r="H13" s="5">
        <v>0.14957017200384701</v>
      </c>
      <c r="I13" s="61">
        <v>0.15259962488895301</v>
      </c>
    </row>
    <row r="14" spans="1:15" ht="13.2" customHeight="1" x14ac:dyDescent="0.3">
      <c r="A14" s="54" t="s">
        <v>166</v>
      </c>
      <c r="B14" s="101">
        <v>10</v>
      </c>
      <c r="C14" s="51">
        <v>549.19997546614297</v>
      </c>
      <c r="D14" s="51">
        <v>317.55986457311099</v>
      </c>
      <c r="E14" s="51">
        <v>231.64011089303199</v>
      </c>
      <c r="G14" s="52">
        <v>0.153277554262886</v>
      </c>
      <c r="H14" s="52">
        <v>0.16383311242138099</v>
      </c>
      <c r="I14" s="52">
        <v>0.18687014824673101</v>
      </c>
    </row>
    <row r="15" spans="1:15" ht="13.2" customHeight="1" x14ac:dyDescent="0.3">
      <c r="A15" s="2" t="s">
        <v>168</v>
      </c>
      <c r="B15" s="29">
        <v>42</v>
      </c>
      <c r="C15" s="17">
        <v>612.98197585210903</v>
      </c>
      <c r="D15" s="17">
        <v>326.83659401357602</v>
      </c>
      <c r="E15" s="17">
        <v>286.14538183853301</v>
      </c>
      <c r="G15" s="6">
        <v>8.8749853395167999E-2</v>
      </c>
      <c r="H15" s="6">
        <v>0.102854186899639</v>
      </c>
      <c r="I15" s="6">
        <v>0.11351310966558099</v>
      </c>
    </row>
    <row r="16" spans="1:15" ht="13.2" customHeight="1" x14ac:dyDescent="0.3">
      <c r="A16" s="4" t="s">
        <v>163</v>
      </c>
      <c r="B16" s="30" t="s">
        <v>158</v>
      </c>
      <c r="C16" s="18" t="s">
        <v>158</v>
      </c>
      <c r="D16" s="18" t="s">
        <v>158</v>
      </c>
      <c r="E16" s="18" t="s">
        <v>158</v>
      </c>
      <c r="G16" s="5" t="s">
        <v>158</v>
      </c>
      <c r="H16" s="5" t="s">
        <v>158</v>
      </c>
      <c r="I16" s="5" t="s">
        <v>158</v>
      </c>
    </row>
    <row r="17" spans="1:9" ht="13.2" customHeight="1" x14ac:dyDescent="0.3">
      <c r="A17" s="4" t="s">
        <v>164</v>
      </c>
      <c r="B17" s="30">
        <v>23</v>
      </c>
      <c r="C17" s="18">
        <v>530.82161480289403</v>
      </c>
      <c r="D17" s="18">
        <v>298.14828004063702</v>
      </c>
      <c r="E17" s="18">
        <v>232.67333476225701</v>
      </c>
      <c r="G17" s="5">
        <v>0.10864097021053599</v>
      </c>
      <c r="H17" s="5">
        <v>0.14870542759994301</v>
      </c>
      <c r="I17" s="5">
        <v>0.12026983523798999</v>
      </c>
    </row>
    <row r="18" spans="1:9" ht="13.2" customHeight="1" x14ac:dyDescent="0.3">
      <c r="A18" s="4" t="s">
        <v>165</v>
      </c>
      <c r="B18" s="30">
        <v>15</v>
      </c>
      <c r="C18" s="18">
        <v>773.29017692307696</v>
      </c>
      <c r="D18" s="18">
        <v>404.220588489796</v>
      </c>
      <c r="E18" s="64">
        <v>369.06958843328101</v>
      </c>
      <c r="G18" s="5">
        <v>0.139949730911924</v>
      </c>
      <c r="H18" s="5">
        <v>0.14519849882017299</v>
      </c>
      <c r="I18" s="61">
        <v>0.199431823788906</v>
      </c>
    </row>
    <row r="19" spans="1:9" ht="13.2" customHeight="1" x14ac:dyDescent="0.3">
      <c r="A19" s="54" t="s">
        <v>166</v>
      </c>
      <c r="B19" s="101" t="s">
        <v>158</v>
      </c>
      <c r="C19" s="42" t="s">
        <v>158</v>
      </c>
      <c r="D19" s="42" t="s">
        <v>158</v>
      </c>
      <c r="E19" s="42" t="s">
        <v>158</v>
      </c>
      <c r="G19" s="8" t="s">
        <v>158</v>
      </c>
      <c r="H19" s="8" t="s">
        <v>158</v>
      </c>
      <c r="I19" s="8" t="s">
        <v>158</v>
      </c>
    </row>
    <row r="20" spans="1:9" ht="13.2" customHeight="1" x14ac:dyDescent="0.3">
      <c r="A20" s="2" t="s">
        <v>169</v>
      </c>
      <c r="B20" s="29">
        <v>172</v>
      </c>
      <c r="C20" s="17">
        <v>384.70629185067401</v>
      </c>
      <c r="D20" s="17">
        <v>208.44559581174599</v>
      </c>
      <c r="E20" s="17">
        <v>176.26069603892799</v>
      </c>
      <c r="G20" s="6">
        <v>3.2583540911111902E-2</v>
      </c>
      <c r="H20" s="6">
        <v>3.3841354083065898E-2</v>
      </c>
      <c r="I20" s="6">
        <v>4.3015470453344501E-2</v>
      </c>
    </row>
    <row r="21" spans="1:9" ht="13.2" customHeight="1" x14ac:dyDescent="0.3">
      <c r="A21" s="4" t="s">
        <v>163</v>
      </c>
      <c r="B21" s="30">
        <v>151</v>
      </c>
      <c r="C21" s="18">
        <v>377.21280394583198</v>
      </c>
      <c r="D21" s="18">
        <v>202.95687539147201</v>
      </c>
      <c r="E21" s="18">
        <v>174.25592855436099</v>
      </c>
      <c r="G21" s="5">
        <v>3.4302459545208802E-2</v>
      </c>
      <c r="H21" s="5">
        <v>3.6367531902485699E-2</v>
      </c>
      <c r="I21" s="5">
        <v>4.4337601309500103E-2</v>
      </c>
    </row>
    <row r="22" spans="1:9" ht="13.2" customHeight="1" x14ac:dyDescent="0.3">
      <c r="A22" s="4" t="s">
        <v>164</v>
      </c>
      <c r="B22" s="30">
        <v>13</v>
      </c>
      <c r="C22" s="18">
        <v>371.81268988558497</v>
      </c>
      <c r="D22" s="18">
        <v>224.76054072991701</v>
      </c>
      <c r="E22" s="18">
        <v>147.05214915566799</v>
      </c>
      <c r="G22" s="5">
        <v>9.6475805929081504E-2</v>
      </c>
      <c r="H22" s="5">
        <v>0.117093232168051</v>
      </c>
      <c r="I22" s="5">
        <v>0.122215751560076</v>
      </c>
    </row>
    <row r="23" spans="1:9" ht="13.2" customHeight="1" x14ac:dyDescent="0.3">
      <c r="A23" s="4" t="s">
        <v>165</v>
      </c>
      <c r="B23" s="30" t="s">
        <v>158</v>
      </c>
      <c r="C23" s="64">
        <v>585.22639132116501</v>
      </c>
      <c r="D23" s="18">
        <v>312.008485107149</v>
      </c>
      <c r="E23" s="64">
        <v>273.21790621401499</v>
      </c>
      <c r="G23" s="61">
        <v>0.17333900281920001</v>
      </c>
      <c r="H23" s="5">
        <v>0.11338146094388001</v>
      </c>
      <c r="I23" s="61">
        <v>0.28072877526129197</v>
      </c>
    </row>
    <row r="24" spans="1:9" ht="13.2" customHeight="1" x14ac:dyDescent="0.3">
      <c r="A24" s="54" t="s">
        <v>166</v>
      </c>
      <c r="B24" s="101" t="s">
        <v>158</v>
      </c>
      <c r="C24" s="42" t="s">
        <v>158</v>
      </c>
      <c r="D24" s="42" t="s">
        <v>158</v>
      </c>
      <c r="E24" s="42" t="s">
        <v>158</v>
      </c>
      <c r="G24" s="8" t="s">
        <v>158</v>
      </c>
      <c r="H24" s="8" t="s">
        <v>158</v>
      </c>
      <c r="I24" s="8" t="s">
        <v>158</v>
      </c>
    </row>
    <row r="25" spans="1:9" ht="13.2" customHeight="1" x14ac:dyDescent="0.3">
      <c r="A25" s="2" t="s">
        <v>170</v>
      </c>
      <c r="B25" s="29">
        <v>74</v>
      </c>
      <c r="C25" s="17">
        <v>435.17117698150901</v>
      </c>
      <c r="D25" s="17">
        <v>214.81044495613401</v>
      </c>
      <c r="E25" s="17">
        <v>220.360732025375</v>
      </c>
      <c r="G25" s="6">
        <v>4.4759989137335698E-2</v>
      </c>
      <c r="H25" s="6">
        <v>5.6364746211061197E-2</v>
      </c>
      <c r="I25" s="6">
        <v>4.8665230746844403E-2</v>
      </c>
    </row>
    <row r="26" spans="1:9" ht="13.2" customHeight="1" x14ac:dyDescent="0.3">
      <c r="A26" s="4" t="s">
        <v>163</v>
      </c>
      <c r="B26" s="30">
        <v>53</v>
      </c>
      <c r="C26" s="18">
        <v>426.792726271444</v>
      </c>
      <c r="D26" s="18">
        <v>217.60037678711799</v>
      </c>
      <c r="E26" s="18">
        <v>209.192349484327</v>
      </c>
      <c r="G26" s="5">
        <v>5.94987341199988E-2</v>
      </c>
      <c r="H26" s="5">
        <v>7.59545017482329E-2</v>
      </c>
      <c r="I26" s="5">
        <v>6.1280992431541101E-2</v>
      </c>
    </row>
    <row r="27" spans="1:9" ht="13.2" customHeight="1" x14ac:dyDescent="0.3">
      <c r="A27" s="4" t="s">
        <v>164</v>
      </c>
      <c r="B27" s="30">
        <v>11</v>
      </c>
      <c r="C27" s="18">
        <v>433.54134901508297</v>
      </c>
      <c r="D27" s="18">
        <v>196.05305872824201</v>
      </c>
      <c r="E27" s="18">
        <v>237.48829028684099</v>
      </c>
      <c r="G27" s="5">
        <v>8.9667078174753001E-2</v>
      </c>
      <c r="H27" s="5">
        <v>0.112018979882143</v>
      </c>
      <c r="I27" s="5">
        <v>0.117069835511253</v>
      </c>
    </row>
    <row r="28" spans="1:9" ht="13.2" customHeight="1" x14ac:dyDescent="0.3">
      <c r="A28" s="4" t="s">
        <v>165</v>
      </c>
      <c r="B28" s="30" t="s">
        <v>158</v>
      </c>
      <c r="C28" s="18">
        <v>566.97332414125003</v>
      </c>
      <c r="D28" s="18">
        <v>273.29062222386699</v>
      </c>
      <c r="E28" s="18">
        <v>293.68270191738202</v>
      </c>
      <c r="G28" s="5">
        <v>0.100407514308079</v>
      </c>
      <c r="H28" s="5">
        <v>6.5836893809383498E-2</v>
      </c>
      <c r="I28" s="5">
        <v>0.14477801946607799</v>
      </c>
    </row>
    <row r="29" spans="1:9" ht="13.2" customHeight="1" x14ac:dyDescent="0.3">
      <c r="A29" s="54" t="s">
        <v>166</v>
      </c>
      <c r="B29" s="101" t="s">
        <v>158</v>
      </c>
      <c r="C29" s="42" t="s">
        <v>158</v>
      </c>
      <c r="D29" s="42" t="s">
        <v>158</v>
      </c>
      <c r="E29" s="42" t="s">
        <v>158</v>
      </c>
      <c r="G29" s="8" t="s">
        <v>158</v>
      </c>
      <c r="H29" s="8" t="s">
        <v>158</v>
      </c>
      <c r="I29" s="8" t="s">
        <v>158</v>
      </c>
    </row>
    <row r="30" spans="1:9" ht="13.2" customHeight="1" x14ac:dyDescent="0.3">
      <c r="A30" s="2" t="s">
        <v>171</v>
      </c>
      <c r="B30" s="29">
        <v>56</v>
      </c>
      <c r="C30" s="17">
        <v>517.07797019437999</v>
      </c>
      <c r="D30" s="17">
        <v>308.79950199310798</v>
      </c>
      <c r="E30" s="17">
        <v>208.27846820127201</v>
      </c>
      <c r="G30" s="6">
        <v>4.3536159811822898E-2</v>
      </c>
      <c r="H30" s="6">
        <v>5.8675233918719497E-2</v>
      </c>
      <c r="I30" s="6">
        <v>5.1090866431180798E-2</v>
      </c>
    </row>
    <row r="31" spans="1:9" ht="13.2" customHeight="1" x14ac:dyDescent="0.3">
      <c r="A31" s="4" t="s">
        <v>163</v>
      </c>
      <c r="B31" s="30">
        <v>36</v>
      </c>
      <c r="C31" s="18">
        <v>441.648071272469</v>
      </c>
      <c r="D31" s="18">
        <v>245.24660525806101</v>
      </c>
      <c r="E31" s="18">
        <v>196.40146601440799</v>
      </c>
      <c r="G31" s="5">
        <v>5.6339916920030902E-2</v>
      </c>
      <c r="H31" s="5">
        <v>6.2968539563904205E-2</v>
      </c>
      <c r="I31" s="5">
        <v>8.0811717489140802E-2</v>
      </c>
    </row>
    <row r="32" spans="1:9" ht="13.2" customHeight="1" x14ac:dyDescent="0.3">
      <c r="A32" s="4" t="s">
        <v>164</v>
      </c>
      <c r="B32" s="30" t="s">
        <v>158</v>
      </c>
      <c r="C32" s="18" t="s">
        <v>158</v>
      </c>
      <c r="D32" s="18" t="s">
        <v>158</v>
      </c>
      <c r="E32" s="18" t="s">
        <v>158</v>
      </c>
      <c r="G32" s="5" t="s">
        <v>158</v>
      </c>
      <c r="H32" s="5" t="s">
        <v>158</v>
      </c>
      <c r="I32" s="5" t="s">
        <v>158</v>
      </c>
    </row>
    <row r="33" spans="1:9" ht="13.2" customHeight="1" x14ac:dyDescent="0.3">
      <c r="A33" s="4" t="s">
        <v>165</v>
      </c>
      <c r="B33" s="30" t="s">
        <v>158</v>
      </c>
      <c r="C33" s="18" t="s">
        <v>158</v>
      </c>
      <c r="D33" s="18" t="s">
        <v>158</v>
      </c>
      <c r="E33" s="18" t="s">
        <v>158</v>
      </c>
      <c r="G33" s="5" t="s">
        <v>158</v>
      </c>
      <c r="H33" s="5" t="s">
        <v>158</v>
      </c>
      <c r="I33" s="5" t="s">
        <v>158</v>
      </c>
    </row>
    <row r="34" spans="1:9" ht="13.2" customHeight="1" x14ac:dyDescent="0.3">
      <c r="A34" s="54" t="s">
        <v>166</v>
      </c>
      <c r="B34" s="101">
        <v>13</v>
      </c>
      <c r="C34" s="42">
        <v>583.36628338100695</v>
      </c>
      <c r="D34" s="42">
        <v>377.73288876119301</v>
      </c>
      <c r="E34" s="42">
        <v>205.633394619813</v>
      </c>
      <c r="G34" s="8">
        <v>8.1710517123402798E-2</v>
      </c>
      <c r="H34" s="8">
        <v>0.109144812902971</v>
      </c>
      <c r="I34" s="8">
        <v>7.9917750105404806E-2</v>
      </c>
    </row>
    <row r="35" spans="1:9" ht="13.2" customHeight="1" x14ac:dyDescent="0.3">
      <c r="A35" s="2" t="s">
        <v>172</v>
      </c>
      <c r="B35" s="29">
        <v>35</v>
      </c>
      <c r="C35" s="17">
        <v>532.03338853393996</v>
      </c>
      <c r="D35" s="17">
        <v>268.98311688453299</v>
      </c>
      <c r="E35" s="17">
        <v>263.05027164940799</v>
      </c>
      <c r="G35" s="6">
        <v>7.99700216155418E-2</v>
      </c>
      <c r="H35" s="6">
        <v>7.9743525311199395E-2</v>
      </c>
      <c r="I35" s="6">
        <v>9.3216339509853197E-2</v>
      </c>
    </row>
    <row r="36" spans="1:9" ht="13.2" customHeight="1" x14ac:dyDescent="0.3">
      <c r="A36" s="4" t="s">
        <v>163</v>
      </c>
      <c r="B36" s="30">
        <v>20</v>
      </c>
      <c r="C36" s="18">
        <v>487.69042184735002</v>
      </c>
      <c r="D36" s="18">
        <v>249.23466989616901</v>
      </c>
      <c r="E36" s="18">
        <v>238.45575195118201</v>
      </c>
      <c r="G36" s="5">
        <v>0.12388602728970501</v>
      </c>
      <c r="H36" s="5">
        <v>0.12325887951464</v>
      </c>
      <c r="I36" s="5">
        <v>0.13475397208519499</v>
      </c>
    </row>
    <row r="37" spans="1:9" ht="13.2" customHeight="1" x14ac:dyDescent="0.3">
      <c r="A37" s="4" t="s">
        <v>164</v>
      </c>
      <c r="B37" s="30">
        <v>8</v>
      </c>
      <c r="C37" s="18">
        <v>581.65678507341602</v>
      </c>
      <c r="D37" s="18">
        <v>304.91403704339399</v>
      </c>
      <c r="E37" s="64">
        <v>276.74274803002203</v>
      </c>
      <c r="G37" s="5">
        <v>0.14669153705851001</v>
      </c>
      <c r="H37" s="5">
        <v>0.14975865918549899</v>
      </c>
      <c r="I37" s="61">
        <v>0.16477224749962199</v>
      </c>
    </row>
    <row r="38" spans="1:9" ht="13.2" customHeight="1" x14ac:dyDescent="0.3">
      <c r="A38" s="4" t="s">
        <v>165</v>
      </c>
      <c r="B38" s="30" t="s">
        <v>158</v>
      </c>
      <c r="C38" s="18">
        <v>479.54170402705898</v>
      </c>
      <c r="D38" s="18">
        <v>223.308047035356</v>
      </c>
      <c r="E38" s="64">
        <v>256.23365699170301</v>
      </c>
      <c r="G38" s="5">
        <v>0.111909751636801</v>
      </c>
      <c r="H38" s="5">
        <v>9.3954578252896895E-2</v>
      </c>
      <c r="I38" s="61">
        <v>0.24650431379733001</v>
      </c>
    </row>
    <row r="39" spans="1:9" ht="13.2" customHeight="1" x14ac:dyDescent="0.3">
      <c r="A39" s="56" t="s">
        <v>166</v>
      </c>
      <c r="B39" s="102" t="s">
        <v>158</v>
      </c>
      <c r="C39" s="48" t="s">
        <v>158</v>
      </c>
      <c r="D39" s="48" t="s">
        <v>158</v>
      </c>
      <c r="E39" s="48" t="s">
        <v>158</v>
      </c>
      <c r="G39" s="11" t="s">
        <v>158</v>
      </c>
      <c r="H39" s="11" t="s">
        <v>158</v>
      </c>
      <c r="I39" s="11" t="s">
        <v>158</v>
      </c>
    </row>
    <row r="40" spans="1:9" ht="169.2" customHeight="1" x14ac:dyDescent="0.3">
      <c r="A40" s="165" t="s">
        <v>590</v>
      </c>
      <c r="B40" s="166"/>
      <c r="C40" s="166"/>
      <c r="D40" s="166"/>
      <c r="E40" s="166"/>
    </row>
    <row r="41" spans="1:9" ht="13.2" customHeight="1" x14ac:dyDescent="0.3"/>
    <row r="42" spans="1:9" ht="13.2" customHeight="1" x14ac:dyDescent="0.3"/>
    <row r="43" spans="1:9" ht="13.2" customHeight="1" x14ac:dyDescent="0.3"/>
    <row r="44" spans="1:9" ht="13.2" customHeight="1" x14ac:dyDescent="0.3"/>
    <row r="45" spans="1:9" ht="13.2" customHeight="1" x14ac:dyDescent="0.3"/>
    <row r="46" spans="1:9" ht="13.2" customHeight="1" x14ac:dyDescent="0.3"/>
    <row r="47" spans="1:9" ht="13.2" customHeight="1" x14ac:dyDescent="0.3"/>
    <row r="48" spans="1:9"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6">
    <mergeCell ref="G3:I3"/>
    <mergeCell ref="A40:E40"/>
    <mergeCell ref="A2:E2"/>
    <mergeCell ref="A3:A4"/>
    <mergeCell ref="B3:B4"/>
    <mergeCell ref="C4:E4"/>
  </mergeCell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90"/>
  <sheetViews>
    <sheetView showGridLines="0" workbookViewId="0"/>
  </sheetViews>
  <sheetFormatPr baseColWidth="10" defaultRowHeight="14.4" x14ac:dyDescent="0.3"/>
  <cols>
    <col min="1" max="1" width="25.6640625" customWidth="1"/>
    <col min="3" max="7" width="13.6640625" customWidth="1"/>
    <col min="9" max="13" width="13.6640625" customWidth="1"/>
  </cols>
  <sheetData>
    <row r="1" spans="1:15" ht="13.2" customHeight="1" x14ac:dyDescent="0.3">
      <c r="A1" s="2" t="s">
        <v>173</v>
      </c>
      <c r="J1" s="14" t="str">
        <f>HYPERLINK("#'Verzeichnis'!A1", "Zurück zum Verzeichnis")</f>
        <v>Zurück zum Verzeichnis</v>
      </c>
      <c r="O1" s="1"/>
    </row>
    <row r="2" spans="1:15" ht="25.95" customHeight="1" x14ac:dyDescent="0.3">
      <c r="A2" s="170" t="s">
        <v>24</v>
      </c>
      <c r="B2" s="166"/>
      <c r="C2" s="166"/>
      <c r="D2" s="166"/>
      <c r="E2" s="166"/>
      <c r="F2" s="166"/>
      <c r="G2" s="166"/>
    </row>
    <row r="3" spans="1:15" ht="13.2" customHeight="1" x14ac:dyDescent="0.3">
      <c r="A3" s="174" t="s">
        <v>160</v>
      </c>
      <c r="B3" s="179" t="s">
        <v>133</v>
      </c>
      <c r="C3" s="179" t="s">
        <v>75</v>
      </c>
      <c r="D3" s="179" t="s">
        <v>79</v>
      </c>
      <c r="E3" s="179" t="s">
        <v>80</v>
      </c>
      <c r="F3" s="179" t="s">
        <v>175</v>
      </c>
      <c r="G3" s="166"/>
      <c r="I3" s="179" t="s">
        <v>73</v>
      </c>
      <c r="J3" s="166"/>
      <c r="K3" s="166"/>
      <c r="L3" s="166"/>
      <c r="M3" s="166"/>
    </row>
    <row r="4" spans="1:15" ht="13.2" customHeight="1" x14ac:dyDescent="0.3">
      <c r="A4" s="166"/>
      <c r="B4" s="166"/>
      <c r="C4" s="166"/>
      <c r="D4" s="166"/>
      <c r="E4" s="166"/>
      <c r="F4" s="166"/>
      <c r="G4" s="166"/>
      <c r="I4" s="62" t="s">
        <v>75</v>
      </c>
      <c r="J4" s="62" t="s">
        <v>79</v>
      </c>
      <c r="K4" s="62" t="s">
        <v>80</v>
      </c>
      <c r="L4" s="179" t="s">
        <v>175</v>
      </c>
      <c r="M4" s="166"/>
    </row>
    <row r="5" spans="1:15" ht="13.2" customHeight="1" x14ac:dyDescent="0.3">
      <c r="A5" s="166"/>
      <c r="B5" s="166"/>
      <c r="C5" s="175" t="s">
        <v>174</v>
      </c>
      <c r="D5" s="166"/>
      <c r="E5" s="166"/>
      <c r="F5" s="35" t="s">
        <v>176</v>
      </c>
      <c r="G5" s="35" t="s">
        <v>177</v>
      </c>
      <c r="I5" s="175" t="s">
        <v>174</v>
      </c>
      <c r="J5" s="166"/>
      <c r="K5" s="166"/>
      <c r="L5" s="35" t="s">
        <v>176</v>
      </c>
      <c r="M5" s="35" t="s">
        <v>177</v>
      </c>
    </row>
    <row r="6" spans="1:15" ht="13.2" customHeight="1" x14ac:dyDescent="0.3">
      <c r="A6" s="2" t="s">
        <v>162</v>
      </c>
      <c r="B6" s="29">
        <v>30</v>
      </c>
      <c r="C6" s="29">
        <v>270.848418430462</v>
      </c>
      <c r="D6" s="29">
        <v>147.09007981811399</v>
      </c>
      <c r="E6" s="29">
        <v>123.758338612348</v>
      </c>
      <c r="F6" s="29">
        <v>2251.3217491243399</v>
      </c>
      <c r="G6" s="29">
        <v>2078.0031824611001</v>
      </c>
      <c r="I6" s="6">
        <v>7.5652037806479402E-2</v>
      </c>
      <c r="J6" s="6">
        <v>9.7731158036392707E-2</v>
      </c>
      <c r="K6" s="6">
        <v>8.05933938740023E-2</v>
      </c>
      <c r="L6" s="6">
        <v>3.6183204928063102E-2</v>
      </c>
      <c r="M6" s="6">
        <v>3.9278958136352599E-2</v>
      </c>
    </row>
    <row r="7" spans="1:15" ht="13.2" customHeight="1" x14ac:dyDescent="0.3">
      <c r="A7" s="4" t="s">
        <v>163</v>
      </c>
      <c r="B7" s="30" t="s">
        <v>158</v>
      </c>
      <c r="C7" s="30">
        <v>160.087976060046</v>
      </c>
      <c r="D7" s="30">
        <v>69.245703399669694</v>
      </c>
      <c r="E7" s="103">
        <v>90.842272660376395</v>
      </c>
      <c r="F7" s="30">
        <v>2038.43333333333</v>
      </c>
      <c r="G7" s="30">
        <v>2038.43333333333</v>
      </c>
      <c r="I7" s="5">
        <v>0.128680318196461</v>
      </c>
      <c r="J7" s="5">
        <v>0.13356298810120501</v>
      </c>
      <c r="K7" s="61">
        <v>0.18063577039459899</v>
      </c>
      <c r="L7" s="5">
        <v>9.8943974640153406E-2</v>
      </c>
      <c r="M7" s="5">
        <v>9.8943974640153406E-2</v>
      </c>
    </row>
    <row r="8" spans="1:15" ht="13.2" customHeight="1" x14ac:dyDescent="0.3">
      <c r="A8" s="4" t="s">
        <v>164</v>
      </c>
      <c r="B8" s="30">
        <v>14</v>
      </c>
      <c r="C8" s="30">
        <v>302.00240496329297</v>
      </c>
      <c r="D8" s="30">
        <v>164.452873301571</v>
      </c>
      <c r="E8" s="30">
        <v>137.549531661722</v>
      </c>
      <c r="F8" s="30">
        <v>2539.8579434271101</v>
      </c>
      <c r="G8" s="30">
        <v>2163.3142644054601</v>
      </c>
      <c r="I8" s="5">
        <v>9.3964041478057897E-2</v>
      </c>
      <c r="J8" s="5">
        <v>0.11613368389008499</v>
      </c>
      <c r="K8" s="5">
        <v>0.103082645152704</v>
      </c>
      <c r="L8" s="5">
        <v>3.6041968729766401E-2</v>
      </c>
      <c r="M8" s="5">
        <v>4.3236436625995397E-2</v>
      </c>
    </row>
    <row r="9" spans="1:15" ht="13.2" customHeight="1" x14ac:dyDescent="0.3">
      <c r="A9" s="4" t="s">
        <v>165</v>
      </c>
      <c r="B9" s="30">
        <v>0</v>
      </c>
      <c r="C9" s="30" t="s">
        <v>158</v>
      </c>
      <c r="D9" s="30" t="s">
        <v>158</v>
      </c>
      <c r="E9" s="30" t="s">
        <v>158</v>
      </c>
      <c r="F9" s="30" t="s">
        <v>158</v>
      </c>
      <c r="G9" s="30" t="s">
        <v>158</v>
      </c>
      <c r="I9" s="5" t="s">
        <v>158</v>
      </c>
      <c r="J9" s="5" t="s">
        <v>158</v>
      </c>
      <c r="K9" s="5" t="s">
        <v>158</v>
      </c>
      <c r="L9" s="5" t="s">
        <v>158</v>
      </c>
      <c r="M9" s="5" t="s">
        <v>158</v>
      </c>
    </row>
    <row r="10" spans="1:15" ht="13.2" customHeight="1" x14ac:dyDescent="0.3">
      <c r="A10" s="54" t="s">
        <v>166</v>
      </c>
      <c r="B10" s="101" t="s">
        <v>158</v>
      </c>
      <c r="C10" s="101" t="s">
        <v>158</v>
      </c>
      <c r="D10" s="101" t="s">
        <v>158</v>
      </c>
      <c r="E10" s="101" t="s">
        <v>158</v>
      </c>
      <c r="F10" s="101" t="s">
        <v>158</v>
      </c>
      <c r="G10" s="101" t="s">
        <v>158</v>
      </c>
      <c r="I10" s="8" t="s">
        <v>158</v>
      </c>
      <c r="J10" s="8" t="s">
        <v>158</v>
      </c>
      <c r="K10" s="8" t="s">
        <v>158</v>
      </c>
      <c r="L10" s="8" t="s">
        <v>158</v>
      </c>
      <c r="M10" s="8" t="s">
        <v>158</v>
      </c>
    </row>
    <row r="11" spans="1:15" ht="13.2" customHeight="1" x14ac:dyDescent="0.3">
      <c r="A11" s="2" t="s">
        <v>167</v>
      </c>
      <c r="B11" s="29">
        <v>24</v>
      </c>
      <c r="C11" s="29">
        <v>195.18905809386499</v>
      </c>
      <c r="D11" s="29">
        <v>114.325024316285</v>
      </c>
      <c r="E11" s="29">
        <v>80.864033777579806</v>
      </c>
      <c r="F11" s="29">
        <v>3376.9526436781598</v>
      </c>
      <c r="G11" s="29">
        <v>2394.4162999185</v>
      </c>
      <c r="I11" s="6">
        <v>9.8912555602739205E-2</v>
      </c>
      <c r="J11" s="6">
        <v>8.5231440607894796E-2</v>
      </c>
      <c r="K11" s="6">
        <v>0.14533330289650001</v>
      </c>
      <c r="L11" s="6">
        <v>2.6633708271065999E-2</v>
      </c>
      <c r="M11" s="6">
        <v>3.5920775346449198E-2</v>
      </c>
    </row>
    <row r="12" spans="1:15" ht="13.2" customHeight="1" x14ac:dyDescent="0.3">
      <c r="A12" s="4" t="s">
        <v>163</v>
      </c>
      <c r="B12" s="30">
        <v>0</v>
      </c>
      <c r="C12" s="30" t="s">
        <v>158</v>
      </c>
      <c r="D12" s="30" t="s">
        <v>158</v>
      </c>
      <c r="E12" s="30" t="s">
        <v>158</v>
      </c>
      <c r="F12" s="30" t="s">
        <v>158</v>
      </c>
      <c r="G12" s="30" t="s">
        <v>158</v>
      </c>
      <c r="I12" s="5" t="s">
        <v>158</v>
      </c>
      <c r="J12" s="5" t="s">
        <v>158</v>
      </c>
      <c r="K12" s="5" t="s">
        <v>158</v>
      </c>
      <c r="L12" s="5" t="s">
        <v>158</v>
      </c>
      <c r="M12" s="5" t="s">
        <v>158</v>
      </c>
    </row>
    <row r="13" spans="1:15" ht="13.2" customHeight="1" x14ac:dyDescent="0.3">
      <c r="A13" s="4" t="s">
        <v>164</v>
      </c>
      <c r="B13" s="30">
        <v>8</v>
      </c>
      <c r="C13" s="103">
        <v>183.177528606328</v>
      </c>
      <c r="D13" s="103">
        <v>98.414524079529599</v>
      </c>
      <c r="E13" s="103">
        <v>84.763004526798298</v>
      </c>
      <c r="F13" s="30">
        <v>2886.0434504792302</v>
      </c>
      <c r="G13" s="30">
        <v>2383.4606860158301</v>
      </c>
      <c r="I13" s="61">
        <v>0.26845309311261001</v>
      </c>
      <c r="J13" s="61">
        <v>0.191951829263352</v>
      </c>
      <c r="K13" s="61">
        <v>0.38381056904665101</v>
      </c>
      <c r="L13" s="5">
        <v>4.5502163662125901E-2</v>
      </c>
      <c r="M13" s="5">
        <v>5.2477320390502097E-2</v>
      </c>
    </row>
    <row r="14" spans="1:15" ht="13.2" customHeight="1" x14ac:dyDescent="0.3">
      <c r="A14" s="4" t="s">
        <v>165</v>
      </c>
      <c r="B14" s="30">
        <v>10</v>
      </c>
      <c r="C14" s="30">
        <v>209.32222526578599</v>
      </c>
      <c r="D14" s="30">
        <v>129.472016112143</v>
      </c>
      <c r="E14" s="30">
        <v>79.850209153643505</v>
      </c>
      <c r="F14" s="30">
        <v>3420.8701949860701</v>
      </c>
      <c r="G14" s="30">
        <v>2247.1956084172002</v>
      </c>
      <c r="I14" s="5">
        <v>9.2627535696390803E-2</v>
      </c>
      <c r="J14" s="5">
        <v>0.101469879185986</v>
      </c>
      <c r="K14" s="5">
        <v>0.13616687356090501</v>
      </c>
      <c r="L14" s="5">
        <v>2.6270696463233101E-2</v>
      </c>
      <c r="M14" s="5">
        <v>3.5448033344122297E-2</v>
      </c>
    </row>
    <row r="15" spans="1:15" ht="13.2" customHeight="1" x14ac:dyDescent="0.3">
      <c r="A15" s="54" t="s">
        <v>166</v>
      </c>
      <c r="B15" s="101">
        <v>6</v>
      </c>
      <c r="C15" s="104">
        <v>187.121803322105</v>
      </c>
      <c r="D15" s="104">
        <v>109.080984862462</v>
      </c>
      <c r="E15" s="104">
        <v>78.040818459643106</v>
      </c>
      <c r="F15" s="101">
        <v>4073.35757575758</v>
      </c>
      <c r="G15" s="101">
        <v>2675.0407960199</v>
      </c>
      <c r="I15" s="52">
        <v>0.193988995904739</v>
      </c>
      <c r="J15" s="52">
        <v>0.18927663459958999</v>
      </c>
      <c r="K15" s="52">
        <v>0.23114243241837401</v>
      </c>
      <c r="L15" s="8">
        <v>6.6502182293491502E-2</v>
      </c>
      <c r="M15" s="8">
        <v>9.6482657450768394E-2</v>
      </c>
    </row>
    <row r="16" spans="1:15" ht="13.2" customHeight="1" x14ac:dyDescent="0.3">
      <c r="A16" s="2" t="s">
        <v>168</v>
      </c>
      <c r="B16" s="29">
        <v>26</v>
      </c>
      <c r="C16" s="29">
        <v>252.23997694781701</v>
      </c>
      <c r="D16" s="29">
        <v>121.420436046077</v>
      </c>
      <c r="E16" s="105">
        <v>130.81954090174</v>
      </c>
      <c r="F16" s="29">
        <v>2992.0632225990398</v>
      </c>
      <c r="G16" s="29">
        <v>2288.5316999837901</v>
      </c>
      <c r="I16" s="6">
        <v>0.140146643182124</v>
      </c>
      <c r="J16" s="6">
        <v>0.138795066809169</v>
      </c>
      <c r="K16" s="106">
        <v>0.17017172931666399</v>
      </c>
      <c r="L16" s="6">
        <v>3.9108341917473102E-2</v>
      </c>
      <c r="M16" s="6">
        <v>4.7609457458924399E-2</v>
      </c>
    </row>
    <row r="17" spans="1:13" ht="13.2" customHeight="1" x14ac:dyDescent="0.3">
      <c r="A17" s="4" t="s">
        <v>163</v>
      </c>
      <c r="B17" s="30" t="s">
        <v>158</v>
      </c>
      <c r="C17" s="30" t="s">
        <v>158</v>
      </c>
      <c r="D17" s="30" t="s">
        <v>158</v>
      </c>
      <c r="E17" s="30" t="s">
        <v>158</v>
      </c>
      <c r="F17" s="30" t="s">
        <v>158</v>
      </c>
      <c r="G17" s="30" t="s">
        <v>158</v>
      </c>
      <c r="I17" s="5" t="s">
        <v>158</v>
      </c>
      <c r="J17" s="5" t="s">
        <v>158</v>
      </c>
      <c r="K17" s="5" t="s">
        <v>158</v>
      </c>
      <c r="L17" s="5" t="s">
        <v>158</v>
      </c>
      <c r="M17" s="5" t="s">
        <v>158</v>
      </c>
    </row>
    <row r="18" spans="1:13" ht="13.2" customHeight="1" x14ac:dyDescent="0.3">
      <c r="A18" s="4" t="s">
        <v>164</v>
      </c>
      <c r="B18" s="30">
        <v>16</v>
      </c>
      <c r="C18" s="103">
        <v>181.62784083122901</v>
      </c>
      <c r="D18" s="103">
        <v>105.870590596676</v>
      </c>
      <c r="E18" s="103">
        <v>75.757250234552799</v>
      </c>
      <c r="F18" s="30">
        <v>2931.1819597049898</v>
      </c>
      <c r="G18" s="30">
        <v>2378.48482744181</v>
      </c>
      <c r="I18" s="61">
        <v>0.16977441981320099</v>
      </c>
      <c r="J18" s="61">
        <v>0.22014292850508199</v>
      </c>
      <c r="K18" s="61">
        <v>0.166616396674933</v>
      </c>
      <c r="L18" s="5">
        <v>4.6751866490682997E-2</v>
      </c>
      <c r="M18" s="5">
        <v>5.4812804609881902E-2</v>
      </c>
    </row>
    <row r="19" spans="1:13" ht="13.2" customHeight="1" x14ac:dyDescent="0.3">
      <c r="A19" s="4" t="s">
        <v>165</v>
      </c>
      <c r="B19" s="30">
        <v>7</v>
      </c>
      <c r="C19" s="103">
        <v>370.96606638321299</v>
      </c>
      <c r="D19" s="103">
        <v>146.36974080727501</v>
      </c>
      <c r="E19" s="103">
        <v>224.59632557593901</v>
      </c>
      <c r="F19" s="30">
        <v>3315.3357308421701</v>
      </c>
      <c r="G19" s="30">
        <v>2351.8295337906302</v>
      </c>
      <c r="I19" s="61">
        <v>0.24447235918552199</v>
      </c>
      <c r="J19" s="61">
        <v>0.219922743904125</v>
      </c>
      <c r="K19" s="61">
        <v>0.26136761275190401</v>
      </c>
      <c r="L19" s="5">
        <v>7.8780597674014394E-2</v>
      </c>
      <c r="M19" s="5">
        <v>0.102589244576136</v>
      </c>
    </row>
    <row r="20" spans="1:13" ht="13.2" customHeight="1" x14ac:dyDescent="0.3">
      <c r="A20" s="54" t="s">
        <v>166</v>
      </c>
      <c r="B20" s="101" t="s">
        <v>158</v>
      </c>
      <c r="C20" s="101" t="s">
        <v>158</v>
      </c>
      <c r="D20" s="101" t="s">
        <v>158</v>
      </c>
      <c r="E20" s="101" t="s">
        <v>158</v>
      </c>
      <c r="F20" s="101" t="s">
        <v>158</v>
      </c>
      <c r="G20" s="101" t="s">
        <v>158</v>
      </c>
      <c r="I20" s="8" t="s">
        <v>158</v>
      </c>
      <c r="J20" s="8" t="s">
        <v>158</v>
      </c>
      <c r="K20" s="8" t="s">
        <v>158</v>
      </c>
      <c r="L20" s="8" t="s">
        <v>158</v>
      </c>
      <c r="M20" s="8" t="s">
        <v>158</v>
      </c>
    </row>
    <row r="21" spans="1:13" ht="13.2" customHeight="1" x14ac:dyDescent="0.3">
      <c r="A21" s="2" t="s">
        <v>169</v>
      </c>
      <c r="B21" s="29">
        <v>155</v>
      </c>
      <c r="C21" s="29">
        <v>178.88338166500901</v>
      </c>
      <c r="D21" s="29">
        <v>97.240376538006402</v>
      </c>
      <c r="E21" s="29">
        <v>81.643005127002297</v>
      </c>
      <c r="F21" s="29">
        <v>2802.3714482974301</v>
      </c>
      <c r="G21" s="29">
        <v>2158.88717451305</v>
      </c>
      <c r="I21" s="6">
        <v>3.0045871519168699E-2</v>
      </c>
      <c r="J21" s="6">
        <v>3.0791394589757399E-2</v>
      </c>
      <c r="K21" s="6">
        <v>4.26859291363011E-2</v>
      </c>
      <c r="L21" s="6">
        <v>1.3677201182676501E-2</v>
      </c>
      <c r="M21" s="6">
        <v>1.68165146271658E-2</v>
      </c>
    </row>
    <row r="22" spans="1:13" ht="13.2" customHeight="1" x14ac:dyDescent="0.3">
      <c r="A22" s="4" t="s">
        <v>163</v>
      </c>
      <c r="B22" s="30">
        <v>138</v>
      </c>
      <c r="C22" s="30">
        <v>177.34518075521899</v>
      </c>
      <c r="D22" s="30">
        <v>95.471982037211902</v>
      </c>
      <c r="E22" s="30">
        <v>81.873198718007401</v>
      </c>
      <c r="F22" s="30">
        <v>2756.28608994979</v>
      </c>
      <c r="G22" s="30">
        <v>2132.2792588151901</v>
      </c>
      <c r="I22" s="5">
        <v>3.2530156268020603E-2</v>
      </c>
      <c r="J22" s="5">
        <v>3.3455767808008602E-2</v>
      </c>
      <c r="K22" s="5">
        <v>4.4916869869891199E-2</v>
      </c>
      <c r="L22" s="5">
        <v>1.44153996241192E-2</v>
      </c>
      <c r="M22" s="5">
        <v>1.78243958509752E-2</v>
      </c>
    </row>
    <row r="23" spans="1:13" ht="13.2" customHeight="1" x14ac:dyDescent="0.3">
      <c r="A23" s="4" t="s">
        <v>164</v>
      </c>
      <c r="B23" s="30">
        <v>11</v>
      </c>
      <c r="C23" s="30">
        <v>174.08817013857299</v>
      </c>
      <c r="D23" s="30">
        <v>104.803509213469</v>
      </c>
      <c r="E23" s="30">
        <v>69.284660925103196</v>
      </c>
      <c r="F23" s="30">
        <v>3159.7711892042098</v>
      </c>
      <c r="G23" s="30">
        <v>2215.1059563680701</v>
      </c>
      <c r="I23" s="5">
        <v>9.5583237538259203E-2</v>
      </c>
      <c r="J23" s="5">
        <v>0.11215962087717</v>
      </c>
      <c r="K23" s="5">
        <v>0.129688487525668</v>
      </c>
      <c r="L23" s="5">
        <v>3.16661394481225E-2</v>
      </c>
      <c r="M23" s="5">
        <v>4.1651320315834801E-2</v>
      </c>
    </row>
    <row r="24" spans="1:13" ht="13.2" customHeight="1" x14ac:dyDescent="0.3">
      <c r="A24" s="4" t="s">
        <v>165</v>
      </c>
      <c r="B24" s="30">
        <v>6</v>
      </c>
      <c r="C24" s="30">
        <v>215.71108404744899</v>
      </c>
      <c r="D24" s="30">
        <v>116.70242176950801</v>
      </c>
      <c r="E24" s="103">
        <v>99.008662277940701</v>
      </c>
      <c r="F24" s="30">
        <v>3153.0939304916601</v>
      </c>
      <c r="G24" s="30">
        <v>2653.17964767284</v>
      </c>
      <c r="I24" s="5">
        <v>0.129397182666668</v>
      </c>
      <c r="J24" s="5">
        <v>8.7896400352514503E-2</v>
      </c>
      <c r="K24" s="61">
        <v>0.26667760249716299</v>
      </c>
      <c r="L24" s="5">
        <v>7.7224411216408606E-2</v>
      </c>
      <c r="M24" s="5">
        <v>9.2269344341995296E-2</v>
      </c>
    </row>
    <row r="25" spans="1:13" ht="13.2" customHeight="1" x14ac:dyDescent="0.3">
      <c r="A25" s="54" t="s">
        <v>166</v>
      </c>
      <c r="B25" s="101">
        <v>0</v>
      </c>
      <c r="C25" s="101" t="s">
        <v>158</v>
      </c>
      <c r="D25" s="101" t="s">
        <v>158</v>
      </c>
      <c r="E25" s="101" t="s">
        <v>158</v>
      </c>
      <c r="F25" s="101" t="s">
        <v>158</v>
      </c>
      <c r="G25" s="101" t="s">
        <v>158</v>
      </c>
      <c r="I25" s="8" t="s">
        <v>158</v>
      </c>
      <c r="J25" s="8" t="s">
        <v>158</v>
      </c>
      <c r="K25" s="8" t="s">
        <v>158</v>
      </c>
      <c r="L25" s="8" t="s">
        <v>158</v>
      </c>
      <c r="M25" s="8" t="s">
        <v>158</v>
      </c>
    </row>
    <row r="26" spans="1:13" ht="13.2" customHeight="1" x14ac:dyDescent="0.3">
      <c r="A26" s="2" t="s">
        <v>170</v>
      </c>
      <c r="B26" s="29">
        <v>69</v>
      </c>
      <c r="C26" s="29">
        <v>195.875321506776</v>
      </c>
      <c r="D26" s="29">
        <v>92.173484379142295</v>
      </c>
      <c r="E26" s="29">
        <v>103.701837127633</v>
      </c>
      <c r="F26" s="29">
        <v>2786.8458453048302</v>
      </c>
      <c r="G26" s="29">
        <v>2132.5294177727101</v>
      </c>
      <c r="I26" s="6">
        <v>4.49467695821354E-2</v>
      </c>
      <c r="J26" s="6">
        <v>4.6724156169775002E-2</v>
      </c>
      <c r="K26" s="6">
        <v>5.4045494375426197E-2</v>
      </c>
      <c r="L26" s="6">
        <v>1.7819405431183401E-2</v>
      </c>
      <c r="M26" s="6">
        <v>2.2366505635574699E-2</v>
      </c>
    </row>
    <row r="27" spans="1:13" ht="13.2" customHeight="1" x14ac:dyDescent="0.3">
      <c r="A27" s="4" t="s">
        <v>163</v>
      </c>
      <c r="B27" s="30">
        <v>49</v>
      </c>
      <c r="C27" s="30">
        <v>188.186867093226</v>
      </c>
      <c r="D27" s="30">
        <v>89.431811699782401</v>
      </c>
      <c r="E27" s="30">
        <v>98.755055393443499</v>
      </c>
      <c r="F27" s="30">
        <v>2257.5502828249</v>
      </c>
      <c r="G27" s="30">
        <v>2117.6444555787798</v>
      </c>
      <c r="I27" s="5">
        <v>6.3606262251110907E-2</v>
      </c>
      <c r="J27" s="5">
        <v>6.1475206228837703E-2</v>
      </c>
      <c r="K27" s="5">
        <v>7.6464728434493298E-2</v>
      </c>
      <c r="L27" s="5">
        <v>2.86945478546188E-2</v>
      </c>
      <c r="M27" s="5">
        <v>3.07283668600613E-2</v>
      </c>
    </row>
    <row r="28" spans="1:13" ht="13.2" customHeight="1" x14ac:dyDescent="0.3">
      <c r="A28" s="4" t="s">
        <v>164</v>
      </c>
      <c r="B28" s="30">
        <v>11</v>
      </c>
      <c r="C28" s="30">
        <v>211.58644747939499</v>
      </c>
      <c r="D28" s="30">
        <v>95.7451362832266</v>
      </c>
      <c r="E28" s="30">
        <v>115.84131119616799</v>
      </c>
      <c r="F28" s="30">
        <v>3891.3581687226401</v>
      </c>
      <c r="G28" s="30">
        <v>2028.0804777204601</v>
      </c>
      <c r="I28" s="5">
        <v>6.7445154910425298E-2</v>
      </c>
      <c r="J28" s="5">
        <v>9.9603880387551705E-2</v>
      </c>
      <c r="K28" s="5">
        <v>9.6145660477268205E-2</v>
      </c>
      <c r="L28" s="5">
        <v>2.1020923857387502E-2</v>
      </c>
      <c r="M28" s="5">
        <v>3.67476362661356E-2</v>
      </c>
    </row>
    <row r="29" spans="1:13" ht="13.2" customHeight="1" x14ac:dyDescent="0.3">
      <c r="A29" s="4" t="s">
        <v>165</v>
      </c>
      <c r="B29" s="30" t="s">
        <v>158</v>
      </c>
      <c r="C29" s="30">
        <v>236.39344892326901</v>
      </c>
      <c r="D29" s="30">
        <v>112.843400226496</v>
      </c>
      <c r="E29" s="30">
        <v>123.550048696773</v>
      </c>
      <c r="F29" s="30">
        <v>2807.2444912131</v>
      </c>
      <c r="G29" s="30">
        <v>2417.45688323186</v>
      </c>
      <c r="I29" s="5">
        <v>9.4090441367921898E-2</v>
      </c>
      <c r="J29" s="5">
        <v>8.2597878909288006E-2</v>
      </c>
      <c r="K29" s="5">
        <v>0.127166173892335</v>
      </c>
      <c r="L29" s="5">
        <v>3.2931200096587399E-2</v>
      </c>
      <c r="M29" s="5">
        <v>4.0671858986602798E-2</v>
      </c>
    </row>
    <row r="30" spans="1:13" ht="13.2" customHeight="1" x14ac:dyDescent="0.3">
      <c r="A30" s="54" t="s">
        <v>166</v>
      </c>
      <c r="B30" s="101" t="s">
        <v>158</v>
      </c>
      <c r="C30" s="101" t="s">
        <v>158</v>
      </c>
      <c r="D30" s="101" t="s">
        <v>158</v>
      </c>
      <c r="E30" s="101" t="s">
        <v>158</v>
      </c>
      <c r="F30" s="101" t="s">
        <v>158</v>
      </c>
      <c r="G30" s="101" t="s">
        <v>158</v>
      </c>
      <c r="I30" s="8" t="s">
        <v>158</v>
      </c>
      <c r="J30" s="8" t="s">
        <v>158</v>
      </c>
      <c r="K30" s="8" t="s">
        <v>158</v>
      </c>
      <c r="L30" s="8" t="s">
        <v>158</v>
      </c>
      <c r="M30" s="8" t="s">
        <v>158</v>
      </c>
    </row>
    <row r="31" spans="1:13" ht="13.2" customHeight="1" x14ac:dyDescent="0.3">
      <c r="A31" s="2" t="s">
        <v>171</v>
      </c>
      <c r="B31" s="29">
        <v>50</v>
      </c>
      <c r="C31" s="29">
        <v>223.02837670703599</v>
      </c>
      <c r="D31" s="29">
        <v>128.93162304424999</v>
      </c>
      <c r="E31" s="29">
        <v>94.096753662786</v>
      </c>
      <c r="F31" s="29">
        <v>3237.1256447491801</v>
      </c>
      <c r="G31" s="29">
        <v>2210.6087932171899</v>
      </c>
      <c r="I31" s="6">
        <v>4.3517560182539002E-2</v>
      </c>
      <c r="J31" s="6">
        <v>5.2577408728619698E-2</v>
      </c>
      <c r="K31" s="6">
        <v>5.6978116432947798E-2</v>
      </c>
      <c r="L31" s="6">
        <v>1.71910589946342E-2</v>
      </c>
      <c r="M31" s="6">
        <v>2.2818439486003299E-2</v>
      </c>
    </row>
    <row r="32" spans="1:13" ht="13.2" customHeight="1" x14ac:dyDescent="0.3">
      <c r="A32" s="4" t="s">
        <v>163</v>
      </c>
      <c r="B32" s="30">
        <v>33</v>
      </c>
      <c r="C32" s="30">
        <v>205.020080851975</v>
      </c>
      <c r="D32" s="30">
        <v>113.727610757352</v>
      </c>
      <c r="E32" s="30">
        <v>91.292470094623098</v>
      </c>
      <c r="F32" s="30">
        <v>2316.5772951277199</v>
      </c>
      <c r="G32" s="30">
        <v>2159.8561423330598</v>
      </c>
      <c r="I32" s="5">
        <v>5.8947985470353702E-2</v>
      </c>
      <c r="J32" s="5">
        <v>6.3700639401142706E-2</v>
      </c>
      <c r="K32" s="5">
        <v>8.5379023205240101E-2</v>
      </c>
      <c r="L32" s="5">
        <v>3.3957904412613399E-2</v>
      </c>
      <c r="M32" s="5">
        <v>3.72701771555062E-2</v>
      </c>
    </row>
    <row r="33" spans="1:13" ht="13.2" customHeight="1" x14ac:dyDescent="0.3">
      <c r="A33" s="4" t="s">
        <v>164</v>
      </c>
      <c r="B33" s="30" t="s">
        <v>158</v>
      </c>
      <c r="C33" s="30" t="s">
        <v>158</v>
      </c>
      <c r="D33" s="30" t="s">
        <v>158</v>
      </c>
      <c r="E33" s="30" t="s">
        <v>158</v>
      </c>
      <c r="F33" s="30" t="s">
        <v>158</v>
      </c>
      <c r="G33" s="30" t="s">
        <v>158</v>
      </c>
      <c r="I33" s="5" t="s">
        <v>158</v>
      </c>
      <c r="J33" s="5" t="s">
        <v>158</v>
      </c>
      <c r="K33" s="5" t="s">
        <v>158</v>
      </c>
      <c r="L33" s="5" t="s">
        <v>158</v>
      </c>
      <c r="M33" s="5" t="s">
        <v>158</v>
      </c>
    </row>
    <row r="34" spans="1:13" ht="13.2" customHeight="1" x14ac:dyDescent="0.3">
      <c r="A34" s="4" t="s">
        <v>165</v>
      </c>
      <c r="B34" s="30" t="s">
        <v>158</v>
      </c>
      <c r="C34" s="30" t="s">
        <v>158</v>
      </c>
      <c r="D34" s="30" t="s">
        <v>158</v>
      </c>
      <c r="E34" s="30" t="s">
        <v>158</v>
      </c>
      <c r="F34" s="30" t="s">
        <v>158</v>
      </c>
      <c r="G34" s="30" t="s">
        <v>158</v>
      </c>
      <c r="I34" s="5" t="s">
        <v>158</v>
      </c>
      <c r="J34" s="5" t="s">
        <v>158</v>
      </c>
      <c r="K34" s="5" t="s">
        <v>158</v>
      </c>
      <c r="L34" s="5" t="s">
        <v>158</v>
      </c>
      <c r="M34" s="5" t="s">
        <v>158</v>
      </c>
    </row>
    <row r="35" spans="1:13" ht="13.2" customHeight="1" x14ac:dyDescent="0.3">
      <c r="A35" s="54" t="s">
        <v>166</v>
      </c>
      <c r="B35" s="101">
        <v>10</v>
      </c>
      <c r="C35" s="101">
        <v>237.834727373498</v>
      </c>
      <c r="D35" s="101">
        <v>146.041599242611</v>
      </c>
      <c r="E35" s="101">
        <v>91.793128130886799</v>
      </c>
      <c r="F35" s="101">
        <v>4766.4207608911202</v>
      </c>
      <c r="G35" s="101">
        <v>2224.5698856887202</v>
      </c>
      <c r="I35" s="8">
        <v>8.8638030456582501E-2</v>
      </c>
      <c r="J35" s="8">
        <v>0.111431123780263</v>
      </c>
      <c r="K35" s="8">
        <v>9.4317882848943602E-2</v>
      </c>
      <c r="L35" s="8">
        <v>1.5611195148978499E-2</v>
      </c>
      <c r="M35" s="8">
        <v>3.0759925517105501E-2</v>
      </c>
    </row>
    <row r="36" spans="1:13" ht="13.2" customHeight="1" x14ac:dyDescent="0.3">
      <c r="A36" s="2" t="s">
        <v>172</v>
      </c>
      <c r="B36" s="29">
        <v>31</v>
      </c>
      <c r="C36" s="29">
        <v>233.455276935721</v>
      </c>
      <c r="D36" s="29">
        <v>118.30152148126299</v>
      </c>
      <c r="E36" s="29">
        <v>115.153755454459</v>
      </c>
      <c r="F36" s="29">
        <v>2884.6362031184199</v>
      </c>
      <c r="G36" s="29">
        <v>2177.2051048806502</v>
      </c>
      <c r="I36" s="6">
        <v>9.2871439448282203E-2</v>
      </c>
      <c r="J36" s="6">
        <v>9.2675888929244402E-2</v>
      </c>
      <c r="K36" s="6">
        <v>0.10548186577523</v>
      </c>
      <c r="L36" s="6">
        <v>2.9847259980975802E-2</v>
      </c>
      <c r="M36" s="6">
        <v>4.0043903234112901E-2</v>
      </c>
    </row>
    <row r="37" spans="1:13" ht="13.2" customHeight="1" x14ac:dyDescent="0.3">
      <c r="A37" s="4" t="s">
        <v>163</v>
      </c>
      <c r="B37" s="30">
        <v>19</v>
      </c>
      <c r="C37" s="30">
        <v>203.62739419470799</v>
      </c>
      <c r="D37" s="30">
        <v>103.147014181412</v>
      </c>
      <c r="E37" s="30">
        <v>100.480380013296</v>
      </c>
      <c r="F37" s="30">
        <v>2572.6737367624801</v>
      </c>
      <c r="G37" s="30">
        <v>2174.5306607845</v>
      </c>
      <c r="I37" s="5">
        <v>9.6796790020757001E-2</v>
      </c>
      <c r="J37" s="5">
        <v>0.112989271388443</v>
      </c>
      <c r="K37" s="5">
        <v>9.7109535253810803E-2</v>
      </c>
      <c r="L37" s="5">
        <v>4.2597361887950803E-2</v>
      </c>
      <c r="M37" s="5">
        <v>4.64382522058202E-2</v>
      </c>
    </row>
    <row r="38" spans="1:13" ht="13.2" customHeight="1" x14ac:dyDescent="0.3">
      <c r="A38" s="4" t="s">
        <v>164</v>
      </c>
      <c r="B38" s="30">
        <v>6</v>
      </c>
      <c r="C38" s="103">
        <v>336.13966816837899</v>
      </c>
      <c r="D38" s="103">
        <v>166.635321635655</v>
      </c>
      <c r="E38" s="103">
        <v>169.50434653272401</v>
      </c>
      <c r="F38" s="30">
        <v>3233.5078759769799</v>
      </c>
      <c r="G38" s="30">
        <v>1922.9610889774201</v>
      </c>
      <c r="I38" s="61">
        <v>0.19051858725659501</v>
      </c>
      <c r="J38" s="61">
        <v>0.19610319568552301</v>
      </c>
      <c r="K38" s="61">
        <v>0.19703209465619201</v>
      </c>
      <c r="L38" s="5">
        <v>3.2279728342977501E-2</v>
      </c>
      <c r="M38" s="5">
        <v>5.1119142121262201E-2</v>
      </c>
    </row>
    <row r="39" spans="1:13" ht="13.2" customHeight="1" x14ac:dyDescent="0.3">
      <c r="A39" s="4" t="s">
        <v>165</v>
      </c>
      <c r="B39" s="30">
        <v>6</v>
      </c>
      <c r="C39" s="103">
        <v>174.647479637374</v>
      </c>
      <c r="D39" s="30">
        <v>93.047467421828699</v>
      </c>
      <c r="E39" s="103">
        <v>81.600012215545604</v>
      </c>
      <c r="F39" s="30">
        <v>3331.0875973125699</v>
      </c>
      <c r="G39" s="30">
        <v>2598.2039926800899</v>
      </c>
      <c r="I39" s="61">
        <v>0.157049662750993</v>
      </c>
      <c r="J39" s="5">
        <v>4.6176298004928902E-2</v>
      </c>
      <c r="K39" s="61">
        <v>0.33743676611386297</v>
      </c>
      <c r="L39" s="5">
        <v>7.8358499660137401E-2</v>
      </c>
      <c r="M39" s="5">
        <v>0.102397282512628</v>
      </c>
    </row>
    <row r="40" spans="1:13" ht="13.2" customHeight="1" x14ac:dyDescent="0.3">
      <c r="A40" s="56" t="s">
        <v>166</v>
      </c>
      <c r="B40" s="102">
        <v>0</v>
      </c>
      <c r="C40" s="102" t="s">
        <v>158</v>
      </c>
      <c r="D40" s="102" t="s">
        <v>158</v>
      </c>
      <c r="E40" s="102" t="s">
        <v>158</v>
      </c>
      <c r="F40" s="102" t="s">
        <v>158</v>
      </c>
      <c r="G40" s="102" t="s">
        <v>158</v>
      </c>
      <c r="I40" s="11" t="s">
        <v>158</v>
      </c>
      <c r="J40" s="11" t="s">
        <v>158</v>
      </c>
      <c r="K40" s="11" t="s">
        <v>158</v>
      </c>
      <c r="L40" s="11" t="s">
        <v>158</v>
      </c>
      <c r="M40" s="11" t="s">
        <v>158</v>
      </c>
    </row>
    <row r="41" spans="1:13" ht="169.2" customHeight="1" x14ac:dyDescent="0.3">
      <c r="A41" s="165" t="s">
        <v>591</v>
      </c>
      <c r="B41" s="166"/>
      <c r="C41" s="166"/>
      <c r="D41" s="166"/>
      <c r="E41" s="166"/>
      <c r="F41" s="166"/>
      <c r="G41" s="166"/>
    </row>
    <row r="42" spans="1:13" ht="13.2" customHeight="1" x14ac:dyDescent="0.3"/>
    <row r="43" spans="1:13" ht="13.2" customHeight="1" x14ac:dyDescent="0.3"/>
    <row r="44" spans="1:13" ht="13.2" customHeight="1" x14ac:dyDescent="0.3"/>
    <row r="45" spans="1:13" ht="13.2" customHeight="1" x14ac:dyDescent="0.3"/>
    <row r="46" spans="1:13" ht="13.2" customHeight="1" x14ac:dyDescent="0.3"/>
    <row r="47" spans="1:13" ht="13.2" customHeight="1" x14ac:dyDescent="0.3"/>
    <row r="48" spans="1:13"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2">
    <mergeCell ref="I3:M3"/>
    <mergeCell ref="L4:M4"/>
    <mergeCell ref="I5:K5"/>
    <mergeCell ref="A41:G41"/>
    <mergeCell ref="A2:G2"/>
    <mergeCell ref="A3:A5"/>
    <mergeCell ref="B3:B5"/>
    <mergeCell ref="C3:C4"/>
    <mergeCell ref="C5:E5"/>
    <mergeCell ref="D3:D4"/>
    <mergeCell ref="E3:E4"/>
    <mergeCell ref="F3:G4"/>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5"/>
  <sheetViews>
    <sheetView showGridLines="0" workbookViewId="0"/>
  </sheetViews>
  <sheetFormatPr baseColWidth="10" defaultRowHeight="14.4" x14ac:dyDescent="0.3"/>
  <cols>
    <col min="1" max="1" width="100.6640625" customWidth="1"/>
  </cols>
  <sheetData>
    <row r="1" spans="1:1" ht="13.2" customHeight="1" x14ac:dyDescent="0.3">
      <c r="A1" s="2" t="s">
        <v>61</v>
      </c>
    </row>
    <row r="2" spans="1:1" ht="4.95" customHeight="1" x14ac:dyDescent="0.3"/>
    <row r="3" spans="1:1" ht="25.95" customHeight="1" x14ac:dyDescent="0.3">
      <c r="A3" s="4" t="s">
        <v>62</v>
      </c>
    </row>
    <row r="4" spans="1:1" ht="4.95" customHeight="1" x14ac:dyDescent="0.3"/>
    <row r="5" spans="1:1" ht="39" customHeight="1" x14ac:dyDescent="0.3">
      <c r="A5" s="4" t="s">
        <v>63</v>
      </c>
    </row>
    <row r="6" spans="1:1" ht="4.95" customHeight="1" x14ac:dyDescent="0.3"/>
    <row r="7" spans="1:1" ht="39" customHeight="1" x14ac:dyDescent="0.3">
      <c r="A7" s="4" t="s">
        <v>64</v>
      </c>
    </row>
    <row r="8" spans="1:1" ht="13.2" customHeight="1" x14ac:dyDescent="0.3"/>
    <row r="9" spans="1:1" ht="13.2" customHeight="1" x14ac:dyDescent="0.3">
      <c r="A9" s="4"/>
    </row>
    <row r="10" spans="1:1" ht="13.2" customHeight="1" x14ac:dyDescent="0.3"/>
    <row r="11" spans="1:1" ht="13.2" customHeight="1" x14ac:dyDescent="0.3">
      <c r="A11" s="4"/>
    </row>
    <row r="12" spans="1:1" ht="13.2" customHeight="1" x14ac:dyDescent="0.3"/>
    <row r="13" spans="1:1" ht="13.2" customHeight="1" x14ac:dyDescent="0.3">
      <c r="A13" s="4"/>
    </row>
    <row r="14" spans="1:1" ht="13.2" customHeight="1" x14ac:dyDescent="0.3"/>
    <row r="15" spans="1:1" ht="13.2" customHeight="1" x14ac:dyDescent="0.3">
      <c r="A15" s="4"/>
    </row>
    <row r="16" spans="1:1" ht="13.2" customHeight="1" x14ac:dyDescent="0.3"/>
    <row r="17" spans="1:1" ht="13.2" customHeight="1" x14ac:dyDescent="0.3">
      <c r="A17" s="4"/>
    </row>
    <row r="18" spans="1:1" ht="13.2" customHeight="1" x14ac:dyDescent="0.3"/>
    <row r="19" spans="1:1" ht="13.2" customHeight="1" x14ac:dyDescent="0.3">
      <c r="A19" s="4"/>
    </row>
    <row r="20" spans="1:1" ht="13.2" customHeight="1" x14ac:dyDescent="0.3"/>
    <row r="21" spans="1:1" ht="13.2" customHeight="1" x14ac:dyDescent="0.3">
      <c r="A21" s="4"/>
    </row>
    <row r="22" spans="1:1" ht="13.2" customHeight="1" x14ac:dyDescent="0.3"/>
    <row r="23" spans="1:1" ht="13.2" customHeight="1" x14ac:dyDescent="0.3">
      <c r="A23" s="4"/>
    </row>
    <row r="24" spans="1:1" ht="13.2" customHeight="1" x14ac:dyDescent="0.3"/>
    <row r="25" spans="1:1" ht="13.2" customHeight="1" x14ac:dyDescent="0.3">
      <c r="A25" s="4"/>
    </row>
    <row r="26" spans="1:1" ht="13.2" customHeight="1" x14ac:dyDescent="0.3"/>
    <row r="27" spans="1:1" ht="13.2" customHeight="1" x14ac:dyDescent="0.3">
      <c r="A27" s="4"/>
    </row>
    <row r="28" spans="1:1" ht="13.2" customHeight="1" x14ac:dyDescent="0.3"/>
    <row r="29" spans="1:1" ht="13.2" customHeight="1" x14ac:dyDescent="0.3">
      <c r="A29" s="4"/>
    </row>
    <row r="30" spans="1:1" ht="13.2" customHeight="1" x14ac:dyDescent="0.3"/>
    <row r="31" spans="1:1" ht="13.2" customHeight="1" x14ac:dyDescent="0.3">
      <c r="A31" s="4"/>
    </row>
    <row r="32" spans="1:1" ht="13.2" customHeight="1" x14ac:dyDescent="0.3"/>
    <row r="33" spans="1:1" ht="13.2" customHeight="1" x14ac:dyDescent="0.3">
      <c r="A33" s="4"/>
    </row>
    <row r="34" spans="1:1" ht="13.2" customHeight="1" x14ac:dyDescent="0.3"/>
    <row r="35" spans="1:1" ht="13.2" customHeight="1" x14ac:dyDescent="0.3">
      <c r="A35" s="4"/>
    </row>
    <row r="36" spans="1:1" ht="13.2" customHeight="1" x14ac:dyDescent="0.3"/>
    <row r="37" spans="1:1" ht="13.2" customHeight="1" x14ac:dyDescent="0.3">
      <c r="A37" s="4"/>
    </row>
    <row r="38" spans="1:1" ht="13.2" customHeight="1" x14ac:dyDescent="0.3"/>
    <row r="39" spans="1:1" ht="13.2" customHeight="1" x14ac:dyDescent="0.3">
      <c r="A39" s="4"/>
    </row>
    <row r="40" spans="1:1" ht="13.2" customHeight="1" x14ac:dyDescent="0.3"/>
    <row r="41" spans="1:1" ht="13.2" customHeight="1" x14ac:dyDescent="0.3">
      <c r="A41" s="4"/>
    </row>
    <row r="42" spans="1:1" ht="13.2" customHeight="1" x14ac:dyDescent="0.3"/>
    <row r="43" spans="1:1" ht="13.2" customHeight="1" x14ac:dyDescent="0.3">
      <c r="A43" s="4"/>
    </row>
    <row r="44" spans="1:1" ht="13.2" customHeight="1" x14ac:dyDescent="0.3"/>
    <row r="45" spans="1:1" ht="13.2" customHeight="1" x14ac:dyDescent="0.3">
      <c r="A45" s="4"/>
    </row>
    <row r="46" spans="1:1" ht="13.2" customHeight="1" x14ac:dyDescent="0.3"/>
    <row r="47" spans="1:1" ht="13.2" customHeight="1" x14ac:dyDescent="0.3">
      <c r="A47" s="4"/>
    </row>
    <row r="48" spans="1:1" ht="13.2" customHeight="1" x14ac:dyDescent="0.3"/>
    <row r="49" spans="1:1" ht="13.2" customHeight="1" x14ac:dyDescent="0.3">
      <c r="A49" s="4"/>
    </row>
    <row r="50" spans="1:1" ht="13.2" customHeight="1" x14ac:dyDescent="0.3"/>
    <row r="51" spans="1:1" ht="13.2" customHeight="1" x14ac:dyDescent="0.3">
      <c r="A51" s="4"/>
    </row>
    <row r="52" spans="1:1" ht="13.2" customHeight="1" x14ac:dyDescent="0.3"/>
    <row r="53" spans="1:1" ht="13.2" customHeight="1" x14ac:dyDescent="0.3">
      <c r="A53" s="4"/>
    </row>
    <row r="54" spans="1:1" ht="13.2" customHeight="1" x14ac:dyDescent="0.3"/>
    <row r="55" spans="1:1" ht="13.2" customHeight="1" x14ac:dyDescent="0.3">
      <c r="A55" s="4"/>
    </row>
    <row r="56" spans="1:1" ht="13.2" customHeight="1" x14ac:dyDescent="0.3"/>
    <row r="57" spans="1:1" ht="13.2" customHeight="1" x14ac:dyDescent="0.3">
      <c r="A57" s="4"/>
    </row>
    <row r="58" spans="1:1" ht="13.2" customHeight="1" x14ac:dyDescent="0.3"/>
    <row r="59" spans="1:1" ht="13.2" customHeight="1" x14ac:dyDescent="0.3">
      <c r="A59" s="4"/>
    </row>
    <row r="60" spans="1:1" ht="13.2" customHeight="1" x14ac:dyDescent="0.3"/>
    <row r="61" spans="1:1" ht="13.2" customHeight="1" x14ac:dyDescent="0.3">
      <c r="A61" s="4"/>
    </row>
    <row r="62" spans="1:1" ht="13.2" customHeight="1" x14ac:dyDescent="0.3"/>
    <row r="63" spans="1:1" ht="13.2" customHeight="1" x14ac:dyDescent="0.3">
      <c r="A63" s="4"/>
    </row>
    <row r="64" spans="1:1" ht="13.2" customHeight="1" x14ac:dyDescent="0.3"/>
    <row r="65" spans="1:1" ht="13.2" customHeight="1" x14ac:dyDescent="0.3">
      <c r="A65" s="4"/>
    </row>
    <row r="66" spans="1:1" ht="13.2" customHeight="1" x14ac:dyDescent="0.3"/>
    <row r="67" spans="1:1" ht="13.2" customHeight="1" x14ac:dyDescent="0.3">
      <c r="A67" s="4"/>
    </row>
    <row r="68" spans="1:1" ht="13.2" customHeight="1" x14ac:dyDescent="0.3"/>
    <row r="69" spans="1:1" ht="13.2" customHeight="1" x14ac:dyDescent="0.3">
      <c r="A69" s="4"/>
    </row>
    <row r="70" spans="1:1" ht="13.2" customHeight="1" x14ac:dyDescent="0.3"/>
    <row r="71" spans="1:1" ht="13.2" customHeight="1" x14ac:dyDescent="0.3">
      <c r="A71" s="4"/>
    </row>
    <row r="72" spans="1:1" ht="13.2" customHeight="1" x14ac:dyDescent="0.3"/>
    <row r="73" spans="1:1" ht="13.2" customHeight="1" x14ac:dyDescent="0.3">
      <c r="A73" s="4"/>
    </row>
    <row r="74" spans="1:1" ht="13.2" customHeight="1" x14ac:dyDescent="0.3"/>
    <row r="75" spans="1:1" ht="13.2" customHeight="1" x14ac:dyDescent="0.3">
      <c r="A75" s="4"/>
    </row>
    <row r="76" spans="1:1" ht="13.2" customHeight="1" x14ac:dyDescent="0.3"/>
    <row r="77" spans="1:1" ht="13.2" customHeight="1" x14ac:dyDescent="0.3">
      <c r="A77" s="4"/>
    </row>
    <row r="78" spans="1:1" ht="13.2" customHeight="1" x14ac:dyDescent="0.3"/>
    <row r="79" spans="1:1" ht="13.2" customHeight="1" x14ac:dyDescent="0.3">
      <c r="A79" s="4"/>
    </row>
    <row r="80" spans="1:1" ht="13.2" customHeight="1" x14ac:dyDescent="0.3"/>
    <row r="81" spans="1:1" ht="13.2" customHeight="1" x14ac:dyDescent="0.3">
      <c r="A81" s="4"/>
    </row>
    <row r="82" spans="1:1" ht="13.2" customHeight="1" x14ac:dyDescent="0.3"/>
    <row r="83" spans="1:1" ht="13.2" customHeight="1" x14ac:dyDescent="0.3">
      <c r="A83" s="4"/>
    </row>
    <row r="84" spans="1:1" ht="13.2" customHeight="1" x14ac:dyDescent="0.3"/>
    <row r="85" spans="1:1" ht="13.2" customHeight="1" x14ac:dyDescent="0.3">
      <c r="A85" s="4"/>
    </row>
    <row r="86" spans="1:1" ht="13.2" customHeight="1" x14ac:dyDescent="0.3"/>
    <row r="87" spans="1:1" ht="13.2" customHeight="1" x14ac:dyDescent="0.3">
      <c r="A87" s="4"/>
    </row>
    <row r="88" spans="1:1" ht="13.2" customHeight="1" x14ac:dyDescent="0.3"/>
    <row r="89" spans="1:1" ht="13.2" customHeight="1" x14ac:dyDescent="0.3">
      <c r="A89" s="4"/>
    </row>
    <row r="90" spans="1:1" ht="13.2" customHeight="1" x14ac:dyDescent="0.3"/>
    <row r="91" spans="1:1" x14ac:dyDescent="0.3">
      <c r="A91" s="4"/>
    </row>
    <row r="93" spans="1:1" x14ac:dyDescent="0.3">
      <c r="A93" s="4"/>
    </row>
    <row r="95" spans="1:1" x14ac:dyDescent="0.3">
      <c r="A95" s="4"/>
    </row>
    <row r="97" spans="1:1" x14ac:dyDescent="0.3">
      <c r="A97" s="4"/>
    </row>
    <row r="99" spans="1:1" x14ac:dyDescent="0.3">
      <c r="A99" s="4"/>
    </row>
    <row r="101" spans="1:1" x14ac:dyDescent="0.3">
      <c r="A101" s="4"/>
    </row>
    <row r="103" spans="1:1" x14ac:dyDescent="0.3">
      <c r="A103" s="4"/>
    </row>
    <row r="105" spans="1:1" x14ac:dyDescent="0.3">
      <c r="A105" s="4"/>
    </row>
    <row r="107" spans="1:1" x14ac:dyDescent="0.3">
      <c r="A107" s="4"/>
    </row>
    <row r="109" spans="1:1" x14ac:dyDescent="0.3">
      <c r="A109" s="4"/>
    </row>
    <row r="111" spans="1:1" x14ac:dyDescent="0.3">
      <c r="A111" s="4"/>
    </row>
    <row r="113" spans="1:1" x14ac:dyDescent="0.3">
      <c r="A113" s="4"/>
    </row>
    <row r="115" spans="1:1" x14ac:dyDescent="0.3">
      <c r="A115" s="4"/>
    </row>
    <row r="117" spans="1:1" x14ac:dyDescent="0.3">
      <c r="A117" s="4"/>
    </row>
    <row r="119" spans="1:1" x14ac:dyDescent="0.3">
      <c r="A119" s="4"/>
    </row>
    <row r="121" spans="1:1" x14ac:dyDescent="0.3">
      <c r="A121" s="4"/>
    </row>
    <row r="123" spans="1:1" x14ac:dyDescent="0.3">
      <c r="A123" s="4"/>
    </row>
    <row r="125" spans="1:1" x14ac:dyDescent="0.3">
      <c r="A125" s="4"/>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90"/>
  <sheetViews>
    <sheetView showGridLines="0" workbookViewId="0"/>
  </sheetViews>
  <sheetFormatPr baseColWidth="10" defaultRowHeight="14.4" x14ac:dyDescent="0.3"/>
  <cols>
    <col min="1" max="1" width="40.6640625" customWidth="1"/>
    <col min="3" max="5" width="12.6640625" customWidth="1"/>
    <col min="11" max="13" width="12.6640625" customWidth="1"/>
  </cols>
  <sheetData>
    <row r="1" spans="1:17" ht="13.2" customHeight="1" x14ac:dyDescent="0.3">
      <c r="A1" s="2" t="s">
        <v>205</v>
      </c>
      <c r="J1" s="14" t="str">
        <f>HYPERLINK("#'Verzeichnis'!A1", "Zurück zum Verzeichnis")</f>
        <v>Zurück zum Verzeichnis</v>
      </c>
      <c r="O1" s="1"/>
    </row>
    <row r="2" spans="1:17" ht="13.2" customHeight="1" x14ac:dyDescent="0.3">
      <c r="A2" s="170" t="s">
        <v>25</v>
      </c>
      <c r="B2" s="166"/>
      <c r="C2" s="166"/>
      <c r="D2" s="166"/>
      <c r="E2" s="166"/>
      <c r="F2" s="166"/>
      <c r="G2" s="166"/>
      <c r="H2" s="166"/>
      <c r="I2" s="166"/>
    </row>
    <row r="3" spans="1:17" ht="13.2" customHeight="1" x14ac:dyDescent="0.3">
      <c r="A3" s="168" t="s">
        <v>206</v>
      </c>
      <c r="B3" s="179" t="s">
        <v>133</v>
      </c>
      <c r="C3" s="179" t="s">
        <v>207</v>
      </c>
      <c r="D3" s="179"/>
      <c r="E3" s="179"/>
      <c r="F3" s="179" t="s">
        <v>208</v>
      </c>
      <c r="G3" s="179"/>
      <c r="H3" s="179"/>
      <c r="I3" s="179"/>
      <c r="K3" s="179" t="s">
        <v>209</v>
      </c>
      <c r="L3" s="179"/>
      <c r="M3" s="179"/>
      <c r="N3" s="179"/>
      <c r="O3" s="179"/>
      <c r="P3" s="179"/>
      <c r="Q3" s="179"/>
    </row>
    <row r="4" spans="1:17" ht="13.2" customHeight="1" x14ac:dyDescent="0.3">
      <c r="A4" s="166" t="s">
        <v>189</v>
      </c>
      <c r="B4" s="179" t="s">
        <v>190</v>
      </c>
      <c r="C4" s="35" t="s">
        <v>176</v>
      </c>
      <c r="D4" s="35" t="s">
        <v>210</v>
      </c>
      <c r="E4" s="108" t="s">
        <v>177</v>
      </c>
      <c r="F4" s="35" t="s">
        <v>108</v>
      </c>
      <c r="G4" s="35" t="s">
        <v>103</v>
      </c>
      <c r="H4" s="35" t="s">
        <v>104</v>
      </c>
      <c r="I4" s="35" t="s">
        <v>211</v>
      </c>
      <c r="J4" t="s">
        <v>66</v>
      </c>
      <c r="K4" s="35" t="s">
        <v>176</v>
      </c>
      <c r="L4" s="35" t="s">
        <v>210</v>
      </c>
      <c r="M4" s="108" t="s">
        <v>177</v>
      </c>
      <c r="N4" s="35" t="s">
        <v>108</v>
      </c>
      <c r="O4" s="35" t="s">
        <v>103</v>
      </c>
      <c r="P4" s="35" t="s">
        <v>104</v>
      </c>
      <c r="Q4" s="35" t="s">
        <v>211</v>
      </c>
    </row>
    <row r="5" spans="1:17" ht="13.2" customHeight="1" x14ac:dyDescent="0.3">
      <c r="A5" s="55" t="s">
        <v>122</v>
      </c>
      <c r="B5" s="107">
        <v>2633</v>
      </c>
      <c r="C5" s="107">
        <v>1179.72537411347</v>
      </c>
      <c r="D5" s="107">
        <v>773.16309971464102</v>
      </c>
      <c r="E5" s="107">
        <v>963.77297184556096</v>
      </c>
      <c r="F5" s="81">
        <v>0.88433503574077699</v>
      </c>
      <c r="G5" s="81">
        <v>0.10271845938980501</v>
      </c>
      <c r="H5" s="81">
        <v>9.6390215428297597E-3</v>
      </c>
      <c r="I5" s="110">
        <v>3.3074833265848099E-3</v>
      </c>
      <c r="K5" s="81">
        <v>2.0252121363549602E-2</v>
      </c>
      <c r="L5" s="81">
        <v>1.47873431579678E-2</v>
      </c>
      <c r="M5" s="81">
        <v>1.6794452976708101E-2</v>
      </c>
      <c r="N5" s="81">
        <v>1.9985533654143399E-2</v>
      </c>
      <c r="O5" s="81">
        <v>3.2094763124607198E-2</v>
      </c>
      <c r="P5" s="81">
        <v>8.7847114454919994E-2</v>
      </c>
      <c r="Q5" s="110">
        <v>0.22107980980931599</v>
      </c>
    </row>
    <row r="6" spans="1:17" ht="13.2" customHeight="1" x14ac:dyDescent="0.3">
      <c r="A6" s="2" t="s">
        <v>143</v>
      </c>
      <c r="B6" s="40"/>
      <c r="C6" s="40"/>
      <c r="D6" s="40"/>
      <c r="E6" s="40"/>
      <c r="F6" s="36"/>
      <c r="G6" s="36"/>
      <c r="H6" s="36"/>
      <c r="I6" s="36"/>
      <c r="K6" s="36"/>
      <c r="L6" s="36"/>
      <c r="M6" s="36"/>
      <c r="N6" s="36"/>
      <c r="O6" s="36"/>
      <c r="P6" s="36"/>
      <c r="Q6" s="36"/>
    </row>
    <row r="7" spans="1:17" ht="13.2" customHeight="1" x14ac:dyDescent="0.3">
      <c r="A7" s="4" t="s">
        <v>144</v>
      </c>
      <c r="B7" s="39">
        <v>886</v>
      </c>
      <c r="C7" s="39">
        <v>1011.85099124813</v>
      </c>
      <c r="D7" s="39">
        <v>655.812586990196</v>
      </c>
      <c r="E7" s="39">
        <v>825.57808665907896</v>
      </c>
      <c r="F7" s="5">
        <v>0.87697244773157701</v>
      </c>
      <c r="G7" s="5">
        <v>0.109350118772327</v>
      </c>
      <c r="H7" s="61">
        <v>8.8959990010613194E-3</v>
      </c>
      <c r="I7" s="61">
        <v>4.7814344950336696E-3</v>
      </c>
      <c r="K7" s="5">
        <v>4.0941582072368997E-2</v>
      </c>
      <c r="L7" s="5">
        <v>2.8600093238423999E-2</v>
      </c>
      <c r="M7" s="5">
        <v>3.5913901302450701E-2</v>
      </c>
      <c r="N7" s="5">
        <v>4.0667636369730198E-2</v>
      </c>
      <c r="O7" s="5">
        <v>6.16350862489628E-2</v>
      </c>
      <c r="P7" s="61">
        <v>0.21769705705037701</v>
      </c>
      <c r="Q7" s="61">
        <v>0.48542996180548098</v>
      </c>
    </row>
    <row r="8" spans="1:17" ht="13.2" customHeight="1" x14ac:dyDescent="0.3">
      <c r="A8" s="4" t="s">
        <v>145</v>
      </c>
      <c r="B8" s="39">
        <v>1287</v>
      </c>
      <c r="C8" s="39">
        <v>1277.36655484422</v>
      </c>
      <c r="D8" s="39">
        <v>824.97240514246698</v>
      </c>
      <c r="E8" s="39">
        <v>1041.5295258193601</v>
      </c>
      <c r="F8" s="5">
        <v>0.88013227838464303</v>
      </c>
      <c r="G8" s="5">
        <v>0.10758609221993699</v>
      </c>
      <c r="H8" s="5">
        <v>9.2174016516524196E-3</v>
      </c>
      <c r="I8" s="61">
        <v>3.0642277437644698E-3</v>
      </c>
      <c r="K8" s="5">
        <v>2.6972691751201702E-2</v>
      </c>
      <c r="L8" s="5">
        <v>2.02749767655232E-2</v>
      </c>
      <c r="M8" s="5">
        <v>2.21265636042286E-2</v>
      </c>
      <c r="N8" s="5">
        <v>2.6499300789970801E-2</v>
      </c>
      <c r="O8" s="5">
        <v>4.3206589138362797E-2</v>
      </c>
      <c r="P8" s="5">
        <v>0.111813390806803</v>
      </c>
      <c r="Q8" s="61">
        <v>0.16231803392847299</v>
      </c>
    </row>
    <row r="9" spans="1:17" ht="13.2" customHeight="1" x14ac:dyDescent="0.3">
      <c r="A9" s="54" t="s">
        <v>146</v>
      </c>
      <c r="B9" s="47">
        <v>460</v>
      </c>
      <c r="C9" s="47">
        <v>1245.48896676704</v>
      </c>
      <c r="D9" s="47">
        <v>871.38034248582699</v>
      </c>
      <c r="E9" s="47">
        <v>1025.5927042271401</v>
      </c>
      <c r="F9" s="8">
        <v>0.90824124037349196</v>
      </c>
      <c r="G9" s="8">
        <v>7.8113325661993194E-2</v>
      </c>
      <c r="H9" s="8">
        <v>1.2044458353218801E-2</v>
      </c>
      <c r="I9" s="52">
        <v>1.60097561129569E-3</v>
      </c>
      <c r="K9" s="8">
        <v>4.2983533655994999E-2</v>
      </c>
      <c r="L9" s="8">
        <v>3.0302712354596702E-2</v>
      </c>
      <c r="M9" s="8">
        <v>3.1197091824746E-2</v>
      </c>
      <c r="N9" s="8">
        <v>4.2500839837045397E-2</v>
      </c>
      <c r="O9" s="8">
        <v>6.8333120161696306E-2</v>
      </c>
      <c r="P9" s="8">
        <v>0.14450813611777999</v>
      </c>
      <c r="Q9" s="52">
        <v>0.218280764034298</v>
      </c>
    </row>
    <row r="10" spans="1:17" ht="13.2" customHeight="1" x14ac:dyDescent="0.3">
      <c r="A10" s="2" t="s">
        <v>212</v>
      </c>
      <c r="B10" s="40"/>
      <c r="C10" s="40"/>
      <c r="D10" s="40"/>
      <c r="E10" s="40"/>
      <c r="F10" s="36"/>
      <c r="G10" s="36"/>
      <c r="H10" s="36"/>
      <c r="I10" s="36"/>
      <c r="K10" s="36"/>
      <c r="L10" s="36"/>
      <c r="M10" s="36"/>
      <c r="N10" s="36"/>
      <c r="O10" s="36"/>
      <c r="P10" s="36"/>
      <c r="Q10" s="36"/>
    </row>
    <row r="11" spans="1:17" ht="13.2" customHeight="1" x14ac:dyDescent="0.3">
      <c r="A11" s="4" t="s">
        <v>213</v>
      </c>
      <c r="B11" s="39">
        <v>803</v>
      </c>
      <c r="C11" s="39">
        <v>1702.28515951533</v>
      </c>
      <c r="D11" s="39">
        <v>976.20997796233405</v>
      </c>
      <c r="E11" s="39">
        <v>1254.8383311171301</v>
      </c>
      <c r="F11" s="5">
        <v>0.90538719517924404</v>
      </c>
      <c r="G11" s="5">
        <v>8.8418824892210701E-2</v>
      </c>
      <c r="H11" s="5">
        <v>5.6370474028732296E-3</v>
      </c>
      <c r="I11" s="61">
        <v>5.5693252567177E-4</v>
      </c>
      <c r="K11" s="5">
        <v>1.9462184808442501E-2</v>
      </c>
      <c r="L11" s="5">
        <v>1.39725082648422E-2</v>
      </c>
      <c r="M11" s="5">
        <v>1.52544858533539E-2</v>
      </c>
      <c r="N11" s="5">
        <v>1.91315481269832E-2</v>
      </c>
      <c r="O11" s="5">
        <v>3.6974343621949797E-2</v>
      </c>
      <c r="P11" s="5">
        <v>6.6499238292190496E-2</v>
      </c>
      <c r="Q11" s="61">
        <v>0.29788221372266499</v>
      </c>
    </row>
    <row r="12" spans="1:17" ht="13.2" customHeight="1" x14ac:dyDescent="0.3">
      <c r="A12" s="4" t="s">
        <v>214</v>
      </c>
      <c r="B12" s="39">
        <v>18</v>
      </c>
      <c r="C12" s="69">
        <v>772.14668769716104</v>
      </c>
      <c r="D12" s="39">
        <v>352.695244956772</v>
      </c>
      <c r="E12" s="39">
        <v>445.84790528233202</v>
      </c>
      <c r="F12" s="61">
        <v>0.83021238261963803</v>
      </c>
      <c r="G12" s="61">
        <v>0.138787149595233</v>
      </c>
      <c r="H12" s="61">
        <v>7.0923579434613304E-3</v>
      </c>
      <c r="I12" s="61">
        <v>2.3908109841667999E-2</v>
      </c>
      <c r="K12" s="61">
        <v>0.37784768167430099</v>
      </c>
      <c r="L12" s="5">
        <v>6.19028359597961E-2</v>
      </c>
      <c r="M12" s="5">
        <v>0.13508615951744199</v>
      </c>
      <c r="N12" s="61">
        <v>0.39310017415438098</v>
      </c>
      <c r="O12" s="61">
        <v>0.30033291950497698</v>
      </c>
      <c r="P12" s="61">
        <v>0.328872125411592</v>
      </c>
      <c r="Q12" s="61">
        <v>0.698693331651003</v>
      </c>
    </row>
    <row r="13" spans="1:17" ht="13.2" customHeight="1" x14ac:dyDescent="0.3">
      <c r="A13" s="4" t="s">
        <v>162</v>
      </c>
      <c r="B13" s="39">
        <v>45</v>
      </c>
      <c r="C13" s="39">
        <v>2507.9946522391801</v>
      </c>
      <c r="D13" s="39">
        <v>1487.24888159442</v>
      </c>
      <c r="E13" s="39">
        <v>2187.0742063924899</v>
      </c>
      <c r="F13" s="5">
        <v>0.87311330347628002</v>
      </c>
      <c r="G13" s="5">
        <v>0.11219881745391801</v>
      </c>
      <c r="H13" s="61">
        <v>1.1839879541304501E-2</v>
      </c>
      <c r="I13" s="61">
        <v>2.8479995284984901E-3</v>
      </c>
      <c r="K13" s="5">
        <v>0.103200308343099</v>
      </c>
      <c r="L13" s="5">
        <v>4.2762102977029703E-2</v>
      </c>
      <c r="M13" s="5">
        <v>0.11064867105826399</v>
      </c>
      <c r="N13" s="5">
        <v>0.107712880400367</v>
      </c>
      <c r="O13" s="5">
        <v>0.13691980999637601</v>
      </c>
      <c r="P13" s="61">
        <v>0.32424932968168002</v>
      </c>
      <c r="Q13" s="61">
        <v>0.66404779491612298</v>
      </c>
    </row>
    <row r="14" spans="1:17" ht="13.2" customHeight="1" x14ac:dyDescent="0.3">
      <c r="A14" s="4" t="s">
        <v>167</v>
      </c>
      <c r="B14" s="39">
        <v>46</v>
      </c>
      <c r="C14" s="39">
        <v>1661.6213572962299</v>
      </c>
      <c r="D14" s="39">
        <v>969.71803161297805</v>
      </c>
      <c r="E14" s="39">
        <v>1213.6220568950901</v>
      </c>
      <c r="F14" s="5">
        <v>0.77977600334750097</v>
      </c>
      <c r="G14" s="61">
        <v>9.4664404650318404E-2</v>
      </c>
      <c r="H14" s="61">
        <v>0.11565227705927</v>
      </c>
      <c r="I14" s="61">
        <v>9.9073149429104897E-3</v>
      </c>
      <c r="K14" s="5">
        <v>0.10174236004130401</v>
      </c>
      <c r="L14" s="5">
        <v>5.4962646017196803E-2</v>
      </c>
      <c r="M14" s="5">
        <v>6.3823196500418206E-2</v>
      </c>
      <c r="N14" s="5">
        <v>9.4863562776796806E-2</v>
      </c>
      <c r="O14" s="61">
        <v>0.17552383780976699</v>
      </c>
      <c r="P14" s="61">
        <v>0.193003684191877</v>
      </c>
      <c r="Q14" s="61">
        <v>0.64684786153933604</v>
      </c>
    </row>
    <row r="15" spans="1:17" ht="13.2" customHeight="1" x14ac:dyDescent="0.3">
      <c r="A15" s="4" t="s">
        <v>168</v>
      </c>
      <c r="B15" s="39">
        <v>61</v>
      </c>
      <c r="C15" s="39">
        <v>2774.5081578754598</v>
      </c>
      <c r="D15" s="39">
        <v>1490.5672156220701</v>
      </c>
      <c r="E15" s="39">
        <v>2373.4669277974299</v>
      </c>
      <c r="F15" s="5">
        <v>0.78091353537034003</v>
      </c>
      <c r="G15" s="5">
        <v>0.19654377807847301</v>
      </c>
      <c r="H15" s="61">
        <v>1.8135591692982199E-2</v>
      </c>
      <c r="I15" s="61">
        <v>4.4070948582054298E-3</v>
      </c>
      <c r="K15" s="5">
        <v>6.3354092793470901E-2</v>
      </c>
      <c r="L15" s="5">
        <v>6.5749335058739894E-2</v>
      </c>
      <c r="M15" s="5">
        <v>5.8443137052716303E-2</v>
      </c>
      <c r="N15" s="5">
        <v>6.4089435705969894E-2</v>
      </c>
      <c r="O15" s="5">
        <v>0.13048103174519601</v>
      </c>
      <c r="P15" s="61">
        <v>0.32625561120140101</v>
      </c>
      <c r="Q15" s="61">
        <v>0.41374388039659199</v>
      </c>
    </row>
    <row r="16" spans="1:17" ht="13.2" customHeight="1" x14ac:dyDescent="0.3">
      <c r="A16" s="4" t="s">
        <v>169</v>
      </c>
      <c r="B16" s="39">
        <v>239</v>
      </c>
      <c r="C16" s="39">
        <v>1562.81532732337</v>
      </c>
      <c r="D16" s="39">
        <v>979.47500295909799</v>
      </c>
      <c r="E16" s="39">
        <v>1221.48605127875</v>
      </c>
      <c r="F16" s="5">
        <v>0.86892333437566305</v>
      </c>
      <c r="G16" s="5">
        <v>0.130330857769617</v>
      </c>
      <c r="H16" s="61">
        <v>2.27266385659E-6</v>
      </c>
      <c r="I16" s="61">
        <v>7.4353519086423005E-4</v>
      </c>
      <c r="K16" s="5">
        <v>3.1087298477568599E-2</v>
      </c>
      <c r="L16" s="5">
        <v>2.398532412038E-2</v>
      </c>
      <c r="M16" s="5">
        <v>2.35980104471273E-2</v>
      </c>
      <c r="N16" s="5">
        <v>3.2226918573170803E-2</v>
      </c>
      <c r="O16" s="5">
        <v>6.2998171340611295E-2</v>
      </c>
      <c r="P16" s="61">
        <v>1.0857190586018499</v>
      </c>
      <c r="Q16" s="61">
        <v>0.23362156691852301</v>
      </c>
    </row>
    <row r="17" spans="1:17" ht="13.2" customHeight="1" x14ac:dyDescent="0.3">
      <c r="A17" s="4" t="s">
        <v>170</v>
      </c>
      <c r="B17" s="39">
        <v>96</v>
      </c>
      <c r="C17" s="39">
        <v>2607.4551087689802</v>
      </c>
      <c r="D17" s="39">
        <v>1552.9666912904499</v>
      </c>
      <c r="E17" s="39">
        <v>1810.2963804270901</v>
      </c>
      <c r="F17" s="5">
        <v>0.88887838735980196</v>
      </c>
      <c r="G17" s="5">
        <v>9.7818140439058496E-2</v>
      </c>
      <c r="H17" s="61">
        <v>5.1465776354715697E-3</v>
      </c>
      <c r="I17" s="61">
        <v>8.1568945656677692E-3</v>
      </c>
      <c r="K17" s="5">
        <v>7.47876666731601E-2</v>
      </c>
      <c r="L17" s="5">
        <v>2.8098136376516699E-2</v>
      </c>
      <c r="M17" s="5">
        <v>3.88186067995216E-2</v>
      </c>
      <c r="N17" s="5">
        <v>7.3528237107972294E-2</v>
      </c>
      <c r="O17" s="5">
        <v>0.100465768279489</v>
      </c>
      <c r="P17" s="61">
        <v>0.201428108782754</v>
      </c>
      <c r="Q17" s="61">
        <v>0.20633112132391701</v>
      </c>
    </row>
    <row r="18" spans="1:17" ht="13.2" customHeight="1" x14ac:dyDescent="0.3">
      <c r="A18" s="4" t="s">
        <v>215</v>
      </c>
      <c r="B18" s="39">
        <v>9</v>
      </c>
      <c r="C18" s="39">
        <v>1759.5962764600899</v>
      </c>
      <c r="D18" s="39">
        <v>875.11123795027902</v>
      </c>
      <c r="E18" s="39">
        <v>988.44942693409803</v>
      </c>
      <c r="F18" s="5">
        <v>0.88892431881893097</v>
      </c>
      <c r="G18" s="61">
        <v>0.109389007152385</v>
      </c>
      <c r="H18" s="61">
        <v>2.4987763387912E-4</v>
      </c>
      <c r="I18" s="61">
        <v>1.43679639480492E-3</v>
      </c>
      <c r="K18" s="5">
        <v>9.9725573995152E-2</v>
      </c>
      <c r="L18" s="5">
        <v>6.7222112594900102E-2</v>
      </c>
      <c r="M18" s="5">
        <v>8.2893344813385297E-2</v>
      </c>
      <c r="N18" s="5">
        <v>0.101649218459628</v>
      </c>
      <c r="O18" s="61">
        <v>0.168585418112049</v>
      </c>
      <c r="P18" s="61">
        <v>0.66602589081730101</v>
      </c>
      <c r="Q18" s="61">
        <v>1.0060720523292299</v>
      </c>
    </row>
    <row r="19" spans="1:17" ht="13.2" customHeight="1" x14ac:dyDescent="0.3">
      <c r="A19" s="4" t="s">
        <v>216</v>
      </c>
      <c r="B19" s="39">
        <v>16</v>
      </c>
      <c r="C19" s="39">
        <v>1455.3141367256901</v>
      </c>
      <c r="D19" s="39">
        <v>820.44776231908997</v>
      </c>
      <c r="E19" s="39">
        <v>1130.3995638046899</v>
      </c>
      <c r="F19" s="5">
        <v>0.87651384082761097</v>
      </c>
      <c r="G19" s="61">
        <v>0.10486316581371399</v>
      </c>
      <c r="H19" s="61">
        <v>2.1258678346509999E-4</v>
      </c>
      <c r="I19" s="61">
        <v>1.8410406575209301E-2</v>
      </c>
      <c r="K19" s="5">
        <v>7.7510527815969996E-2</v>
      </c>
      <c r="L19" s="5">
        <v>0.118383455349152</v>
      </c>
      <c r="M19" s="5">
        <v>8.4297975844912498E-2</v>
      </c>
      <c r="N19" s="5">
        <v>7.7387279694831002E-2</v>
      </c>
      <c r="O19" s="61">
        <v>0.17437799020825401</v>
      </c>
      <c r="P19" s="61">
        <v>0.69259463945180999</v>
      </c>
      <c r="Q19" s="61">
        <v>0.70116828026107803</v>
      </c>
    </row>
    <row r="20" spans="1:17" ht="13.2" customHeight="1" x14ac:dyDescent="0.3">
      <c r="A20" s="4" t="s">
        <v>217</v>
      </c>
      <c r="B20" s="39">
        <v>16</v>
      </c>
      <c r="C20" s="69">
        <v>2493.4098778767998</v>
      </c>
      <c r="D20" s="39">
        <v>1244.0732240437201</v>
      </c>
      <c r="E20" s="69">
        <v>1868.0815367668499</v>
      </c>
      <c r="F20" s="61">
        <v>0.87259068285876995</v>
      </c>
      <c r="G20" s="61">
        <v>0.106961500854817</v>
      </c>
      <c r="H20" s="61">
        <v>1.7783151147157499E-2</v>
      </c>
      <c r="I20" s="61">
        <v>2.6646651392548898E-3</v>
      </c>
      <c r="K20" s="61">
        <v>0.30150956541533203</v>
      </c>
      <c r="L20" s="5">
        <v>5.8803731540096098E-2</v>
      </c>
      <c r="M20" s="61">
        <v>0.22470957642043901</v>
      </c>
      <c r="N20" s="61">
        <v>0.28856223036573397</v>
      </c>
      <c r="O20" s="61">
        <v>0.46318045663546098</v>
      </c>
      <c r="P20" s="61">
        <v>0.262361936692804</v>
      </c>
      <c r="Q20" s="61">
        <v>0.80298584929960504</v>
      </c>
    </row>
    <row r="21" spans="1:17" ht="13.2" customHeight="1" x14ac:dyDescent="0.3">
      <c r="A21" s="4" t="s">
        <v>218</v>
      </c>
      <c r="B21" s="39">
        <v>8</v>
      </c>
      <c r="C21" s="39">
        <v>1404.6152878263599</v>
      </c>
      <c r="D21" s="39">
        <v>1113.4416091762901</v>
      </c>
      <c r="E21" s="39">
        <v>1113.4416091762901</v>
      </c>
      <c r="F21" s="5">
        <v>0.866812368876969</v>
      </c>
      <c r="G21" s="61">
        <v>0.131369078225619</v>
      </c>
      <c r="H21" s="61">
        <v>1.81855289741215E-3</v>
      </c>
      <c r="I21" s="5">
        <v>0</v>
      </c>
      <c r="K21" s="5">
        <v>0.12684488408005401</v>
      </c>
      <c r="L21" s="5">
        <v>0.105354233198638</v>
      </c>
      <c r="M21" s="5">
        <v>0.105354233198638</v>
      </c>
      <c r="N21" s="5">
        <v>0.12219061742036701</v>
      </c>
      <c r="O21" s="61">
        <v>0.18376791914700599</v>
      </c>
      <c r="P21" s="61">
        <v>0.76952220879897504</v>
      </c>
      <c r="Q21" s="5" t="s">
        <v>158</v>
      </c>
    </row>
    <row r="22" spans="1:17" ht="13.2" customHeight="1" x14ac:dyDescent="0.3">
      <c r="A22" s="4" t="s">
        <v>219</v>
      </c>
      <c r="B22" s="39">
        <v>31</v>
      </c>
      <c r="C22" s="39">
        <v>1307.12899797571</v>
      </c>
      <c r="D22" s="39">
        <v>686.24446038578003</v>
      </c>
      <c r="E22" s="39">
        <v>1010.5982079975</v>
      </c>
      <c r="F22" s="5">
        <v>0.91597249831832195</v>
      </c>
      <c r="G22" s="5">
        <v>8.0652763644690206E-2</v>
      </c>
      <c r="H22" s="61">
        <v>1.84066647801471E-3</v>
      </c>
      <c r="I22" s="61">
        <v>1.5340715589727699E-3</v>
      </c>
      <c r="K22" s="5">
        <v>8.0289507063187396E-2</v>
      </c>
      <c r="L22" s="5">
        <v>0.106055593192589</v>
      </c>
      <c r="M22" s="5">
        <v>5.81887748843124E-2</v>
      </c>
      <c r="N22" s="5">
        <v>7.7472029284938695E-2</v>
      </c>
      <c r="O22" s="5">
        <v>0.14274847909760399</v>
      </c>
      <c r="P22" s="61">
        <v>0.290506695436549</v>
      </c>
      <c r="Q22" s="61">
        <v>0.46701631248311898</v>
      </c>
    </row>
    <row r="23" spans="1:17" ht="13.2" customHeight="1" x14ac:dyDescent="0.3">
      <c r="A23" s="4" t="s">
        <v>220</v>
      </c>
      <c r="B23" s="39">
        <v>171</v>
      </c>
      <c r="C23" s="39">
        <v>1994.54072854219</v>
      </c>
      <c r="D23" s="39">
        <v>1080.0941418208299</v>
      </c>
      <c r="E23" s="39">
        <v>1482.3425122782201</v>
      </c>
      <c r="F23" s="5">
        <v>0.87658229690556499</v>
      </c>
      <c r="G23" s="5">
        <v>0.107414775039417</v>
      </c>
      <c r="H23" s="5">
        <v>1.45131712927209E-2</v>
      </c>
      <c r="I23" s="61">
        <v>1.4897567622967299E-3</v>
      </c>
      <c r="K23" s="5">
        <v>3.4964041342210803E-2</v>
      </c>
      <c r="L23" s="5">
        <v>3.2773724652085001E-2</v>
      </c>
      <c r="M23" s="5">
        <v>3.1862143113528002E-2</v>
      </c>
      <c r="N23" s="5">
        <v>3.3440671369365502E-2</v>
      </c>
      <c r="O23" s="5">
        <v>8.0994147199796696E-2</v>
      </c>
      <c r="P23" s="5">
        <v>9.9489195080900303E-2</v>
      </c>
      <c r="Q23" s="61">
        <v>0.44599063521525201</v>
      </c>
    </row>
    <row r="24" spans="1:17" ht="13.2" customHeight="1" x14ac:dyDescent="0.3">
      <c r="A24" s="4" t="s">
        <v>221</v>
      </c>
      <c r="B24" s="39">
        <v>46</v>
      </c>
      <c r="C24" s="39">
        <v>445.02065691841199</v>
      </c>
      <c r="D24" s="39">
        <v>239.36878651715</v>
      </c>
      <c r="E24" s="39">
        <v>375.26037311637498</v>
      </c>
      <c r="F24" s="5">
        <v>0.91943184988692195</v>
      </c>
      <c r="G24" s="61">
        <v>8.0568150113077996E-2</v>
      </c>
      <c r="H24" s="5">
        <v>0</v>
      </c>
      <c r="I24" s="5">
        <v>0</v>
      </c>
      <c r="K24" s="5">
        <v>9.0633173755838306E-2</v>
      </c>
      <c r="L24" s="5">
        <v>0.106618582355162</v>
      </c>
      <c r="M24" s="5">
        <v>9.7405454413831596E-2</v>
      </c>
      <c r="N24" s="5">
        <v>8.7975572633617702E-2</v>
      </c>
      <c r="O24" s="61">
        <v>0.209720251383643</v>
      </c>
      <c r="P24" s="5" t="s">
        <v>158</v>
      </c>
      <c r="Q24" s="5" t="s">
        <v>158</v>
      </c>
    </row>
    <row r="25" spans="1:17" ht="13.2" customHeight="1" x14ac:dyDescent="0.3">
      <c r="A25" s="4" t="s">
        <v>222</v>
      </c>
      <c r="B25" s="39">
        <v>37</v>
      </c>
      <c r="C25" s="39">
        <v>1451.2307277627999</v>
      </c>
      <c r="D25" s="39">
        <v>856.78415245288795</v>
      </c>
      <c r="E25" s="39">
        <v>1268.8120453288</v>
      </c>
      <c r="F25" s="5">
        <v>0.92661987089423103</v>
      </c>
      <c r="G25" s="61">
        <v>6.6810755736398594E-2</v>
      </c>
      <c r="H25" s="61">
        <v>5.2443189212993298E-3</v>
      </c>
      <c r="I25" s="61">
        <v>1.3250544480707901E-3</v>
      </c>
      <c r="K25" s="5">
        <v>7.7167497568692095E-2</v>
      </c>
      <c r="L25" s="5">
        <v>8.2576704745902493E-2</v>
      </c>
      <c r="M25" s="5">
        <v>7.67767908580438E-2</v>
      </c>
      <c r="N25" s="5">
        <v>7.1628664613085993E-2</v>
      </c>
      <c r="O25" s="61">
        <v>0.24342062334921</v>
      </c>
      <c r="P25" s="61">
        <v>0.233703505847148</v>
      </c>
      <c r="Q25" s="61">
        <v>1.06200197809929</v>
      </c>
    </row>
    <row r="26" spans="1:17" ht="13.2" customHeight="1" x14ac:dyDescent="0.3">
      <c r="A26" s="4" t="s">
        <v>223</v>
      </c>
      <c r="B26" s="39">
        <v>30</v>
      </c>
      <c r="C26" s="39">
        <v>1247.4817995362901</v>
      </c>
      <c r="D26" s="39">
        <v>950.18311179335296</v>
      </c>
      <c r="E26" s="39">
        <v>1247.4817995362901</v>
      </c>
      <c r="F26" s="5">
        <v>0.933412975929791</v>
      </c>
      <c r="G26" s="5">
        <v>5.25588922870244E-2</v>
      </c>
      <c r="H26" s="61">
        <v>6.6095326932337998E-3</v>
      </c>
      <c r="I26" s="61">
        <v>7.4185990899503697E-3</v>
      </c>
      <c r="K26" s="5">
        <v>7.5476758003439601E-2</v>
      </c>
      <c r="L26" s="5">
        <v>7.5160431183220397E-2</v>
      </c>
      <c r="M26" s="5">
        <v>7.5476758003439601E-2</v>
      </c>
      <c r="N26" s="5">
        <v>7.6280440054140003E-2</v>
      </c>
      <c r="O26" s="5">
        <v>0.12784565627165001</v>
      </c>
      <c r="P26" s="61">
        <v>0.25230925875053001</v>
      </c>
      <c r="Q26" s="61">
        <v>0.42888962721152901</v>
      </c>
    </row>
    <row r="27" spans="1:17" ht="13.2" customHeight="1" x14ac:dyDescent="0.3">
      <c r="A27" s="4" t="s">
        <v>171</v>
      </c>
      <c r="B27" s="39">
        <v>78</v>
      </c>
      <c r="C27" s="39">
        <v>2119.4238062774102</v>
      </c>
      <c r="D27" s="39">
        <v>1221.0308078293999</v>
      </c>
      <c r="E27" s="39">
        <v>1483.08755766887</v>
      </c>
      <c r="F27" s="5">
        <v>0.86345967789227096</v>
      </c>
      <c r="G27" s="5">
        <v>9.2642749593068799E-2</v>
      </c>
      <c r="H27" s="61">
        <v>2.6039393705079999E-2</v>
      </c>
      <c r="I27" s="61">
        <v>1.7858178809579801E-2</v>
      </c>
      <c r="K27" s="5">
        <v>6.4239442120442705E-2</v>
      </c>
      <c r="L27" s="5">
        <v>4.5172659034986899E-2</v>
      </c>
      <c r="M27" s="5">
        <v>3.2535146127375403E-2</v>
      </c>
      <c r="N27" s="5">
        <v>6.5870983084521995E-2</v>
      </c>
      <c r="O27" s="5">
        <v>0.10604824611015699</v>
      </c>
      <c r="P27" s="61">
        <v>0.27702612894770801</v>
      </c>
      <c r="Q27" s="61">
        <v>0.66796409776306698</v>
      </c>
    </row>
    <row r="28" spans="1:17" ht="13.2" customHeight="1" x14ac:dyDescent="0.3">
      <c r="A28" s="4" t="s">
        <v>224</v>
      </c>
      <c r="B28" s="39">
        <v>7</v>
      </c>
      <c r="C28" s="69">
        <v>869.28571428571399</v>
      </c>
      <c r="D28" s="69">
        <v>869.28571428571399</v>
      </c>
      <c r="E28" s="69">
        <v>869.28571428571399</v>
      </c>
      <c r="F28" s="61">
        <v>0.88282662284305702</v>
      </c>
      <c r="G28" s="61">
        <v>0.117173377156943</v>
      </c>
      <c r="H28" s="5">
        <v>0</v>
      </c>
      <c r="I28" s="5">
        <v>0</v>
      </c>
      <c r="K28" s="61">
        <v>0.215059042788417</v>
      </c>
      <c r="L28" s="61">
        <v>0.215059042788417</v>
      </c>
      <c r="M28" s="61">
        <v>0.215059042788417</v>
      </c>
      <c r="N28" s="61">
        <v>0.23151072241062001</v>
      </c>
      <c r="O28" s="61">
        <v>0.38493614133875897</v>
      </c>
      <c r="P28" s="5" t="s">
        <v>158</v>
      </c>
      <c r="Q28" s="5" t="s">
        <v>158</v>
      </c>
    </row>
    <row r="29" spans="1:17" ht="13.2" customHeight="1" x14ac:dyDescent="0.3">
      <c r="A29" s="4" t="s">
        <v>225</v>
      </c>
      <c r="B29" s="39">
        <v>54</v>
      </c>
      <c r="C29" s="39">
        <v>803.38931627087402</v>
      </c>
      <c r="D29" s="39">
        <v>574.47839929830695</v>
      </c>
      <c r="E29" s="39">
        <v>792.06326927227997</v>
      </c>
      <c r="F29" s="5">
        <v>0.92367119612717496</v>
      </c>
      <c r="G29" s="61">
        <v>7.4022234953649402E-2</v>
      </c>
      <c r="H29" s="61">
        <v>1.6401889894434301E-3</v>
      </c>
      <c r="I29" s="61">
        <v>6.6637992973215003E-4</v>
      </c>
      <c r="K29" s="5">
        <v>0.10118350911231599</v>
      </c>
      <c r="L29" s="5">
        <v>8.0573223258898596E-2</v>
      </c>
      <c r="M29" s="5">
        <v>0.10066322365000201</v>
      </c>
      <c r="N29" s="5">
        <v>9.5632419843009103E-2</v>
      </c>
      <c r="O29" s="61">
        <v>0.232903753009575</v>
      </c>
      <c r="P29" s="61">
        <v>0.28518844008262301</v>
      </c>
      <c r="Q29" s="61">
        <v>0.78683016232440595</v>
      </c>
    </row>
    <row r="30" spans="1:17" ht="13.2" customHeight="1" x14ac:dyDescent="0.3">
      <c r="A30" s="4" t="s">
        <v>226</v>
      </c>
      <c r="B30" s="39">
        <v>113</v>
      </c>
      <c r="C30" s="39">
        <v>74.640752624665197</v>
      </c>
      <c r="D30" s="39">
        <v>68.312103388528797</v>
      </c>
      <c r="E30" s="39">
        <v>74.147278451700302</v>
      </c>
      <c r="F30" s="5">
        <v>0.899939074259961</v>
      </c>
      <c r="G30" s="5">
        <v>8.3543211514483406E-2</v>
      </c>
      <c r="H30" s="61">
        <v>7.1128463528731204E-3</v>
      </c>
      <c r="I30" s="61">
        <v>9.4048678726816794E-3</v>
      </c>
      <c r="K30" s="5">
        <v>7.3564363427236906E-2</v>
      </c>
      <c r="L30" s="5">
        <v>7.1394947512578397E-2</v>
      </c>
      <c r="M30" s="5">
        <v>7.4179781257278907E-2</v>
      </c>
      <c r="N30" s="5">
        <v>7.5279783455627303E-2</v>
      </c>
      <c r="O30" s="5">
        <v>0.105534035632408</v>
      </c>
      <c r="P30" s="61">
        <v>0.45110698990541498</v>
      </c>
      <c r="Q30" s="61">
        <v>1.1274995979786899</v>
      </c>
    </row>
    <row r="31" spans="1:17" ht="13.2" customHeight="1" x14ac:dyDescent="0.3">
      <c r="A31" s="4" t="s">
        <v>227</v>
      </c>
      <c r="B31" s="39">
        <v>663</v>
      </c>
      <c r="C31" s="39">
        <v>62.653889163924099</v>
      </c>
      <c r="D31" s="39">
        <v>55.205244656312402</v>
      </c>
      <c r="E31" s="39">
        <v>61.137685502486796</v>
      </c>
      <c r="F31" s="5">
        <v>0.93252226258923099</v>
      </c>
      <c r="G31" s="5">
        <v>5.8640250284555301E-2</v>
      </c>
      <c r="H31" s="61">
        <v>5.3152927907754496E-3</v>
      </c>
      <c r="I31" s="61">
        <v>3.5221943354379801E-3</v>
      </c>
      <c r="K31" s="5">
        <v>2.4501206570299701E-2</v>
      </c>
      <c r="L31" s="5">
        <v>2.2989406639073E-2</v>
      </c>
      <c r="M31" s="5">
        <v>2.3515361323759101E-2</v>
      </c>
      <c r="N31" s="5">
        <v>2.38727716053064E-2</v>
      </c>
      <c r="O31" s="5">
        <v>5.7848085778145202E-2</v>
      </c>
      <c r="P31" s="61">
        <v>0.23124432931851399</v>
      </c>
      <c r="Q31" s="61">
        <v>0.65682835707778098</v>
      </c>
    </row>
    <row r="32" spans="1:17" ht="13.2" customHeight="1" x14ac:dyDescent="0.3">
      <c r="A32" s="4" t="s">
        <v>172</v>
      </c>
      <c r="B32" s="39">
        <v>39</v>
      </c>
      <c r="C32" s="39">
        <v>2081.3971961807001</v>
      </c>
      <c r="D32" s="39">
        <v>1211.69713888674</v>
      </c>
      <c r="E32" s="39">
        <v>1523.90439041884</v>
      </c>
      <c r="F32" s="5">
        <v>0.84343579575370498</v>
      </c>
      <c r="G32" s="61">
        <v>0.15228603019397499</v>
      </c>
      <c r="H32" s="61">
        <v>1.82220538700518E-3</v>
      </c>
      <c r="I32" s="61">
        <v>2.4559686653150199E-3</v>
      </c>
      <c r="K32" s="5">
        <v>7.1500415052338895E-2</v>
      </c>
      <c r="L32" s="5">
        <v>5.3819340037774603E-2</v>
      </c>
      <c r="M32" s="5">
        <v>4.9580179949716897E-2</v>
      </c>
      <c r="N32" s="5">
        <v>6.4522906038848402E-2</v>
      </c>
      <c r="O32" s="61">
        <v>0.164631457775191</v>
      </c>
      <c r="P32" s="61">
        <v>0.26876305237515002</v>
      </c>
      <c r="Q32" s="61">
        <v>0.382875788604774</v>
      </c>
    </row>
    <row r="33" spans="1:17" ht="13.2" customHeight="1" x14ac:dyDescent="0.3">
      <c r="A33" s="54" t="s">
        <v>154</v>
      </c>
      <c r="B33" s="47">
        <v>7</v>
      </c>
      <c r="C33" s="109">
        <v>1925.87321247213</v>
      </c>
      <c r="D33" s="109">
        <v>774.59739509726103</v>
      </c>
      <c r="E33" s="109">
        <v>1321.8707343455801</v>
      </c>
      <c r="F33" s="52">
        <v>0.84937796769164298</v>
      </c>
      <c r="G33" s="52">
        <v>0.124066988209448</v>
      </c>
      <c r="H33" s="52">
        <v>2.7124417560250298E-3</v>
      </c>
      <c r="I33" s="52">
        <v>2.3842602342883899E-2</v>
      </c>
      <c r="K33" s="52">
        <v>0.32249760772153702</v>
      </c>
      <c r="L33" s="52">
        <v>0.29921269573357201</v>
      </c>
      <c r="M33" s="52">
        <v>0.19558121294146599</v>
      </c>
      <c r="N33" s="52">
        <v>0.32102173516566801</v>
      </c>
      <c r="O33" s="52">
        <v>0.36247622389891299</v>
      </c>
      <c r="P33" s="52">
        <v>0.86631648628285696</v>
      </c>
      <c r="Q33" s="52">
        <v>0.70634911947566503</v>
      </c>
    </row>
    <row r="34" spans="1:17" ht="13.2" customHeight="1" x14ac:dyDescent="0.3">
      <c r="A34" s="2" t="s">
        <v>155</v>
      </c>
      <c r="B34" s="40"/>
      <c r="C34" s="40"/>
      <c r="D34" s="40"/>
      <c r="E34" s="40"/>
    </row>
    <row r="35" spans="1:17" ht="13.2" customHeight="1" x14ac:dyDescent="0.3">
      <c r="A35" s="4" t="s">
        <v>156</v>
      </c>
      <c r="B35" s="39">
        <v>2170</v>
      </c>
      <c r="C35" s="39">
        <v>881.66891369183702</v>
      </c>
      <c r="D35" s="39">
        <v>707.84334810983898</v>
      </c>
      <c r="E35" s="39">
        <v>874.029463623173</v>
      </c>
      <c r="F35" s="5">
        <v>0.88954420845302795</v>
      </c>
      <c r="G35" s="5">
        <v>9.8344315724504403E-2</v>
      </c>
      <c r="H35" s="5">
        <v>8.8664864785219302E-3</v>
      </c>
      <c r="I35" s="61">
        <v>3.2449893439455298E-3</v>
      </c>
      <c r="K35" s="5">
        <v>2.2198754518812602E-2</v>
      </c>
      <c r="L35" s="5">
        <v>1.9543013093504001E-2</v>
      </c>
      <c r="M35" s="5">
        <v>2.2365632881007701E-2</v>
      </c>
      <c r="N35" s="5">
        <v>2.2021775438358201E-2</v>
      </c>
      <c r="O35" s="5">
        <v>3.6009100874068098E-2</v>
      </c>
      <c r="P35" s="5">
        <v>0.106028188281762</v>
      </c>
      <c r="Q35" s="61">
        <v>0.34502427530846003</v>
      </c>
    </row>
    <row r="36" spans="1:17" ht="13.2" customHeight="1" x14ac:dyDescent="0.3">
      <c r="A36" s="56" t="s">
        <v>157</v>
      </c>
      <c r="B36" s="50">
        <v>463</v>
      </c>
      <c r="C36" s="50">
        <v>2630.5765250050799</v>
      </c>
      <c r="D36" s="50">
        <v>910.19464403842903</v>
      </c>
      <c r="E36" s="50">
        <v>1157.7072779058201</v>
      </c>
      <c r="F36" s="11">
        <v>0.87583643035710601</v>
      </c>
      <c r="G36" s="11">
        <v>0.109854740514731</v>
      </c>
      <c r="H36" s="11">
        <v>1.08993887871657E-2</v>
      </c>
      <c r="I36" s="111">
        <v>3.4094403409984202E-3</v>
      </c>
      <c r="K36" s="11">
        <v>2.64339362540757E-2</v>
      </c>
      <c r="L36" s="11">
        <v>2.0907565521080401E-2</v>
      </c>
      <c r="M36" s="11">
        <v>2.3208338656844001E-2</v>
      </c>
      <c r="N36" s="11">
        <v>2.5928613647425498E-2</v>
      </c>
      <c r="O36" s="11">
        <v>5.0073570041968302E-2</v>
      </c>
      <c r="P36" s="11">
        <v>0.14328178711321901</v>
      </c>
      <c r="Q36" s="111">
        <v>0.17771190894058</v>
      </c>
    </row>
    <row r="37" spans="1:17" ht="169.2" customHeight="1" x14ac:dyDescent="0.3">
      <c r="A37" s="165" t="s">
        <v>592</v>
      </c>
      <c r="B37" s="190"/>
      <c r="C37" s="190"/>
      <c r="D37" s="190"/>
      <c r="E37" s="190"/>
      <c r="F37" s="166"/>
      <c r="G37" s="166"/>
      <c r="H37" s="166"/>
      <c r="I37" s="166"/>
    </row>
    <row r="38" spans="1:17" ht="13.2" customHeight="1" x14ac:dyDescent="0.3">
      <c r="B38" s="40"/>
      <c r="C38" s="40"/>
      <c r="D38" s="40"/>
      <c r="E38" s="40"/>
    </row>
    <row r="39" spans="1:17" ht="13.2" customHeight="1" x14ac:dyDescent="0.3">
      <c r="B39" s="40"/>
      <c r="C39" s="40"/>
      <c r="D39" s="40"/>
      <c r="E39" s="40"/>
    </row>
    <row r="40" spans="1:17" ht="13.2" customHeight="1" x14ac:dyDescent="0.3"/>
    <row r="41" spans="1:17" ht="13.2" customHeight="1" x14ac:dyDescent="0.3"/>
    <row r="42" spans="1:17" ht="13.2" customHeight="1" x14ac:dyDescent="0.3"/>
    <row r="43" spans="1:17" ht="13.2" customHeight="1" x14ac:dyDescent="0.3"/>
    <row r="44" spans="1:17" ht="13.2" customHeight="1" x14ac:dyDescent="0.3"/>
    <row r="45" spans="1:17" ht="13.2" customHeight="1" x14ac:dyDescent="0.3"/>
    <row r="46" spans="1:17" ht="13.2" customHeight="1" x14ac:dyDescent="0.3"/>
    <row r="47" spans="1:17" ht="13.2" customHeight="1" x14ac:dyDescent="0.3"/>
    <row r="48" spans="1:17"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7">
    <mergeCell ref="K3:Q3"/>
    <mergeCell ref="A37:I37"/>
    <mergeCell ref="A2:I2"/>
    <mergeCell ref="A3:A4"/>
    <mergeCell ref="B3:B4"/>
    <mergeCell ref="C3:E3"/>
    <mergeCell ref="F3:I3"/>
  </mergeCell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90"/>
  <sheetViews>
    <sheetView showGridLines="0" workbookViewId="0"/>
  </sheetViews>
  <sheetFormatPr baseColWidth="10" defaultRowHeight="14.4" x14ac:dyDescent="0.3"/>
  <cols>
    <col min="1" max="1" width="45.6640625" customWidth="1"/>
  </cols>
  <sheetData>
    <row r="1" spans="1:15" ht="13.2" customHeight="1" x14ac:dyDescent="0.3">
      <c r="A1" s="2" t="s">
        <v>228</v>
      </c>
      <c r="J1" s="14" t="str">
        <f>HYPERLINK("#'Verzeichnis'!A1", "Zurück zum Verzeichnis")</f>
        <v>Zurück zum Verzeichnis</v>
      </c>
      <c r="O1" s="1"/>
    </row>
    <row r="2" spans="1:15" ht="13.2" customHeight="1" x14ac:dyDescent="0.3">
      <c r="A2" s="2" t="s">
        <v>26</v>
      </c>
    </row>
    <row r="3" spans="1:15" ht="13.2" customHeight="1" x14ac:dyDescent="0.3">
      <c r="A3" s="168" t="s">
        <v>229</v>
      </c>
      <c r="B3" s="167" t="s">
        <v>133</v>
      </c>
      <c r="C3" s="167" t="s">
        <v>230</v>
      </c>
      <c r="D3" s="166"/>
      <c r="E3" s="166"/>
      <c r="F3" s="166"/>
      <c r="G3" s="167"/>
      <c r="H3" s="166"/>
      <c r="I3" s="166"/>
      <c r="J3" s="166"/>
      <c r="L3" s="167" t="s">
        <v>231</v>
      </c>
      <c r="M3" s="166"/>
      <c r="N3" s="166"/>
      <c r="O3" s="166"/>
    </row>
    <row r="4" spans="1:15" ht="13.2" customHeight="1" x14ac:dyDescent="0.3">
      <c r="A4" s="168"/>
      <c r="B4" s="167"/>
      <c r="C4" s="167" t="s">
        <v>113</v>
      </c>
      <c r="D4" s="166"/>
      <c r="E4" s="166"/>
      <c r="F4" s="166"/>
      <c r="G4" s="167" t="s">
        <v>114</v>
      </c>
      <c r="H4" s="166"/>
      <c r="I4" s="166"/>
      <c r="J4" s="166"/>
      <c r="L4" s="167"/>
      <c r="M4" s="166"/>
      <c r="N4" s="166"/>
      <c r="O4" s="166"/>
    </row>
    <row r="5" spans="1:15" ht="13.2" customHeight="1" x14ac:dyDescent="0.3">
      <c r="A5" s="168" t="s">
        <v>66</v>
      </c>
      <c r="B5" s="168" t="s">
        <v>66</v>
      </c>
      <c r="C5" s="35" t="s">
        <v>67</v>
      </c>
      <c r="D5" s="35" t="s">
        <v>68</v>
      </c>
      <c r="E5" s="35" t="s">
        <v>69</v>
      </c>
      <c r="F5" s="108" t="s">
        <v>70</v>
      </c>
      <c r="G5" s="35" t="s">
        <v>67</v>
      </c>
      <c r="H5" s="35" t="s">
        <v>68</v>
      </c>
      <c r="I5" s="35" t="s">
        <v>69</v>
      </c>
      <c r="J5" s="35" t="s">
        <v>70</v>
      </c>
      <c r="K5" t="s">
        <v>66</v>
      </c>
      <c r="L5" s="35" t="s">
        <v>67</v>
      </c>
      <c r="M5" s="35" t="s">
        <v>68</v>
      </c>
      <c r="N5" s="35" t="s">
        <v>69</v>
      </c>
      <c r="O5" s="35" t="s">
        <v>70</v>
      </c>
    </row>
    <row r="6" spans="1:15" ht="13.2" customHeight="1" x14ac:dyDescent="0.3">
      <c r="A6" s="2" t="s">
        <v>232</v>
      </c>
      <c r="B6" s="57">
        <v>1634</v>
      </c>
      <c r="C6" s="17">
        <v>12.307560432800599</v>
      </c>
      <c r="D6" s="17">
        <v>8.6759710656829494</v>
      </c>
      <c r="E6" s="17">
        <v>9.2005327338762193</v>
      </c>
      <c r="F6" s="17">
        <v>11.7666317561344</v>
      </c>
      <c r="G6" s="17">
        <v>2.7189999999999999</v>
      </c>
      <c r="H6" s="17">
        <v>1.974</v>
      </c>
      <c r="I6" s="17">
        <v>1.9850000000000001</v>
      </c>
      <c r="J6" s="17">
        <v>1.6679999999999999</v>
      </c>
      <c r="L6" s="6">
        <v>8.8450982777106099E-2</v>
      </c>
      <c r="M6" s="6">
        <v>6.3578457853967596E-2</v>
      </c>
      <c r="N6" s="6">
        <v>6.4684166945022797E-2</v>
      </c>
      <c r="O6" s="6">
        <v>7.7189092436377602E-2</v>
      </c>
    </row>
    <row r="7" spans="1:15" ht="13.2" customHeight="1" x14ac:dyDescent="0.3">
      <c r="A7" s="112" t="s">
        <v>233</v>
      </c>
      <c r="B7" s="76"/>
      <c r="C7" s="114">
        <v>44.004862239464401</v>
      </c>
      <c r="D7" s="114">
        <v>22.297394134555301</v>
      </c>
      <c r="E7" s="114">
        <v>24.056751952296601</v>
      </c>
      <c r="F7" s="114">
        <v>36.714204525067998</v>
      </c>
      <c r="G7" s="113"/>
      <c r="H7" s="113"/>
      <c r="I7" s="113"/>
      <c r="J7" s="113"/>
      <c r="L7" s="76"/>
      <c r="M7" s="76"/>
      <c r="N7" s="76"/>
      <c r="O7" s="76"/>
    </row>
    <row r="8" spans="1:15" ht="13.2" customHeight="1" x14ac:dyDescent="0.3">
      <c r="A8" s="1" t="s">
        <v>123</v>
      </c>
      <c r="B8" s="39">
        <v>632</v>
      </c>
      <c r="C8" s="18">
        <v>14.7945209817075</v>
      </c>
      <c r="D8" s="18">
        <v>11.711577426711001</v>
      </c>
      <c r="E8" s="18">
        <v>12.6633707551208</v>
      </c>
      <c r="F8" s="18">
        <v>11.9054821083507</v>
      </c>
      <c r="G8" s="18">
        <v>4.9029999999999996</v>
      </c>
      <c r="H8" s="18">
        <v>4.0330000000000004</v>
      </c>
      <c r="I8" s="18">
        <v>4.2679999999999998</v>
      </c>
      <c r="J8" s="18">
        <v>3.3929999999999998</v>
      </c>
      <c r="L8" s="5">
        <v>0.105375085482459</v>
      </c>
      <c r="M8" s="5">
        <v>8.2954613813079905E-2</v>
      </c>
      <c r="N8" s="5">
        <v>9.8044322784232196E-2</v>
      </c>
      <c r="O8" s="5">
        <v>9.77335513539275E-2</v>
      </c>
    </row>
    <row r="9" spans="1:15" ht="13.2" customHeight="1" x14ac:dyDescent="0.3">
      <c r="A9" s="112" t="s">
        <v>233</v>
      </c>
      <c r="B9" s="77"/>
      <c r="C9" s="115">
        <v>39.191996456539201</v>
      </c>
      <c r="D9" s="115">
        <v>24.423869956300901</v>
      </c>
      <c r="E9" s="115">
        <v>31.212626282162699</v>
      </c>
      <c r="F9" s="115">
        <v>29.251571701346801</v>
      </c>
      <c r="G9" s="42"/>
      <c r="H9" s="42"/>
      <c r="I9" s="42"/>
      <c r="J9" s="42"/>
      <c r="L9" s="77"/>
      <c r="M9" s="77"/>
      <c r="N9" s="77"/>
      <c r="O9" s="77"/>
    </row>
    <row r="10" spans="1:15" ht="13.2" customHeight="1" x14ac:dyDescent="0.3">
      <c r="A10" s="1" t="s">
        <v>124</v>
      </c>
      <c r="B10" s="39">
        <v>558</v>
      </c>
      <c r="C10" s="18">
        <v>20.083135116058902</v>
      </c>
      <c r="D10" s="18">
        <v>11.499216022323999</v>
      </c>
      <c r="E10" s="18">
        <v>12.5945629346421</v>
      </c>
      <c r="F10" s="18">
        <v>20.874441901402001</v>
      </c>
      <c r="G10" s="18">
        <v>5.7210000000000001</v>
      </c>
      <c r="H10" s="18">
        <v>3.6970000000000001</v>
      </c>
      <c r="I10" s="18">
        <v>4.8179999999999996</v>
      </c>
      <c r="J10" s="18">
        <v>4.2699999999999996</v>
      </c>
      <c r="L10" s="5">
        <v>0.13991946064348401</v>
      </c>
      <c r="M10" s="5">
        <v>9.1169478516903199E-2</v>
      </c>
      <c r="N10" s="5">
        <v>6.9924909043995495E-2</v>
      </c>
      <c r="O10" s="5">
        <v>0.100608543449923</v>
      </c>
    </row>
    <row r="11" spans="1:15" ht="13.2" customHeight="1" x14ac:dyDescent="0.3">
      <c r="A11" s="112" t="s">
        <v>233</v>
      </c>
      <c r="B11" s="77"/>
      <c r="C11" s="115">
        <v>66.378392679834704</v>
      </c>
      <c r="D11" s="115">
        <v>24.764798733790101</v>
      </c>
      <c r="E11" s="115">
        <v>20.803294180620899</v>
      </c>
      <c r="F11" s="115">
        <v>49.6097266507524</v>
      </c>
      <c r="G11" s="42"/>
      <c r="H11" s="42"/>
      <c r="I11" s="42"/>
      <c r="J11" s="42"/>
      <c r="L11" s="77"/>
      <c r="M11" s="77"/>
      <c r="N11" s="77"/>
      <c r="O11" s="77"/>
    </row>
    <row r="12" spans="1:15" ht="13.2" customHeight="1" x14ac:dyDescent="0.3">
      <c r="A12" s="4" t="s">
        <v>125</v>
      </c>
      <c r="B12" s="39">
        <v>444</v>
      </c>
      <c r="C12" s="18">
        <v>2.9519895971742001</v>
      </c>
      <c r="D12" s="64">
        <v>3.0701168342143998</v>
      </c>
      <c r="E12" s="64">
        <v>2.6544842140820002</v>
      </c>
      <c r="F12" s="64">
        <v>3.6816045442577199</v>
      </c>
      <c r="G12" s="18">
        <v>0.44700000000000001</v>
      </c>
      <c r="H12" s="64">
        <v>0.15</v>
      </c>
      <c r="I12" s="64">
        <v>0</v>
      </c>
      <c r="J12" s="64">
        <v>0</v>
      </c>
      <c r="L12" s="5">
        <v>0.121673264904415</v>
      </c>
      <c r="M12" s="61">
        <v>0.24279713230580799</v>
      </c>
      <c r="N12" s="61">
        <v>0.27277404266182098</v>
      </c>
      <c r="O12" s="61">
        <v>0.35397513084156901</v>
      </c>
    </row>
    <row r="13" spans="1:15" ht="13.2" customHeight="1" x14ac:dyDescent="0.3">
      <c r="A13" s="116" t="s">
        <v>233</v>
      </c>
      <c r="B13" s="26"/>
      <c r="C13" s="117">
        <v>7.5683545597125903</v>
      </c>
      <c r="D13" s="118">
        <v>15.7068805515371</v>
      </c>
      <c r="E13" s="118">
        <v>15.2571941341143</v>
      </c>
      <c r="F13" s="118">
        <v>27.4600531437837</v>
      </c>
      <c r="G13" s="48"/>
      <c r="H13" s="119"/>
      <c r="I13" s="119"/>
      <c r="J13" s="119"/>
      <c r="L13" s="26"/>
      <c r="M13" s="120"/>
      <c r="N13" s="120"/>
      <c r="O13" s="120"/>
    </row>
    <row r="14" spans="1:15" ht="169.2" customHeight="1" x14ac:dyDescent="0.3">
      <c r="A14" s="165" t="s">
        <v>593</v>
      </c>
      <c r="B14" s="166"/>
      <c r="C14" s="166"/>
      <c r="D14" s="166"/>
      <c r="E14" s="166"/>
      <c r="F14" s="166"/>
      <c r="G14" s="166"/>
      <c r="H14" s="166"/>
      <c r="I14" s="166"/>
      <c r="J14" s="166"/>
    </row>
    <row r="15" spans="1:15" ht="13.2" customHeight="1" x14ac:dyDescent="0.3"/>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7">
    <mergeCell ref="L3:O4"/>
    <mergeCell ref="A14:J14"/>
    <mergeCell ref="A3:A5"/>
    <mergeCell ref="B3:B5"/>
    <mergeCell ref="C3:J3"/>
    <mergeCell ref="C4:F4"/>
    <mergeCell ref="G4:J4"/>
  </mergeCells>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90"/>
  <sheetViews>
    <sheetView showGridLines="0" workbookViewId="0"/>
  </sheetViews>
  <sheetFormatPr baseColWidth="10" defaultRowHeight="14.4" x14ac:dyDescent="0.3"/>
  <cols>
    <col min="1" max="1" width="33.6640625" customWidth="1"/>
  </cols>
  <sheetData>
    <row r="1" spans="1:29" ht="13.2" customHeight="1" x14ac:dyDescent="0.3">
      <c r="A1" s="2" t="s">
        <v>234</v>
      </c>
      <c r="J1" s="14" t="str">
        <f>HYPERLINK("#'Verzeichnis'!A1", "Zurück zum Verzeichnis")</f>
        <v>Zurück zum Verzeichnis</v>
      </c>
      <c r="O1" s="1"/>
    </row>
    <row r="2" spans="1:29" ht="13.2" customHeight="1" x14ac:dyDescent="0.3">
      <c r="A2" s="2" t="s">
        <v>27</v>
      </c>
    </row>
    <row r="3" spans="1:29" ht="13.2" customHeight="1" x14ac:dyDescent="0.3">
      <c r="A3" s="174" t="s">
        <v>235</v>
      </c>
      <c r="B3" s="167" t="s">
        <v>133</v>
      </c>
      <c r="C3" s="167" t="s">
        <v>230</v>
      </c>
      <c r="D3" s="167"/>
      <c r="E3" s="167"/>
      <c r="F3" s="167"/>
      <c r="G3" s="167"/>
      <c r="H3" s="167"/>
      <c r="I3" s="167"/>
      <c r="J3" s="167"/>
      <c r="K3" s="167"/>
      <c r="L3" s="167"/>
      <c r="M3" s="167"/>
      <c r="N3" s="167"/>
      <c r="P3" s="167" t="s">
        <v>231</v>
      </c>
      <c r="Q3" s="167"/>
      <c r="R3" s="167"/>
      <c r="S3" s="167"/>
      <c r="U3" s="167" t="s">
        <v>236</v>
      </c>
      <c r="V3" s="167"/>
      <c r="W3" s="167"/>
      <c r="X3" s="167"/>
      <c r="Z3" s="167" t="s">
        <v>237</v>
      </c>
      <c r="AA3" s="167"/>
      <c r="AB3" s="167"/>
      <c r="AC3" s="167"/>
    </row>
    <row r="4" spans="1:29" ht="13.2" customHeight="1" x14ac:dyDescent="0.3">
      <c r="A4" s="174"/>
      <c r="B4" s="167"/>
      <c r="C4" s="167" t="s">
        <v>176</v>
      </c>
      <c r="D4" s="167"/>
      <c r="E4" s="167"/>
      <c r="F4" s="167"/>
      <c r="G4" s="167" t="s">
        <v>177</v>
      </c>
      <c r="H4" s="167"/>
      <c r="I4" s="167"/>
      <c r="J4" s="167"/>
      <c r="K4" s="167" t="s">
        <v>210</v>
      </c>
      <c r="L4" s="167"/>
      <c r="M4" s="167"/>
      <c r="N4" s="167"/>
      <c r="P4" s="167"/>
      <c r="Q4" s="167"/>
      <c r="R4" s="167"/>
      <c r="S4" s="167"/>
      <c r="U4" s="167"/>
      <c r="V4" s="167"/>
      <c r="W4" s="167"/>
      <c r="X4" s="167"/>
      <c r="Z4" s="167"/>
      <c r="AA4" s="167"/>
      <c r="AB4" s="167"/>
      <c r="AC4" s="167"/>
    </row>
    <row r="5" spans="1:29" ht="13.2" customHeight="1" x14ac:dyDescent="0.3">
      <c r="A5" s="174" t="s">
        <v>66</v>
      </c>
      <c r="B5" s="174" t="s">
        <v>66</v>
      </c>
      <c r="C5" s="121" t="s">
        <v>67</v>
      </c>
      <c r="D5" s="121" t="s">
        <v>68</v>
      </c>
      <c r="E5" s="121" t="s">
        <v>69</v>
      </c>
      <c r="F5" s="123" t="s">
        <v>70</v>
      </c>
      <c r="G5" s="121" t="s">
        <v>67</v>
      </c>
      <c r="H5" s="121" t="s">
        <v>68</v>
      </c>
      <c r="I5" s="121" t="s">
        <v>69</v>
      </c>
      <c r="J5" s="123" t="s">
        <v>70</v>
      </c>
      <c r="K5" s="121" t="s">
        <v>67</v>
      </c>
      <c r="L5" s="121" t="s">
        <v>68</v>
      </c>
      <c r="M5" s="121" t="s">
        <v>69</v>
      </c>
      <c r="N5" s="121" t="s">
        <v>70</v>
      </c>
      <c r="O5" s="122" t="s">
        <v>238</v>
      </c>
      <c r="P5" s="121" t="s">
        <v>67</v>
      </c>
      <c r="Q5" s="121" t="s">
        <v>68</v>
      </c>
      <c r="R5" s="121" t="s">
        <v>69</v>
      </c>
      <c r="S5" s="121" t="s">
        <v>70</v>
      </c>
      <c r="T5" s="122" t="s">
        <v>239</v>
      </c>
      <c r="U5" s="121" t="s">
        <v>67</v>
      </c>
      <c r="V5" s="121" t="s">
        <v>68</v>
      </c>
      <c r="W5" s="121" t="s">
        <v>69</v>
      </c>
      <c r="X5" s="121" t="s">
        <v>70</v>
      </c>
      <c r="Y5" s="122" t="s">
        <v>240</v>
      </c>
      <c r="Z5" s="121" t="s">
        <v>67</v>
      </c>
      <c r="AA5" s="121" t="s">
        <v>68</v>
      </c>
      <c r="AB5" s="121" t="s">
        <v>69</v>
      </c>
      <c r="AC5" s="121" t="s">
        <v>70</v>
      </c>
    </row>
    <row r="6" spans="1:29" ht="13.2" customHeight="1" x14ac:dyDescent="0.3">
      <c r="A6" s="2" t="s">
        <v>232</v>
      </c>
      <c r="B6" s="57">
        <v>1634</v>
      </c>
      <c r="C6" s="17">
        <v>12.307560432800599</v>
      </c>
      <c r="D6" s="17">
        <v>8.6759710656829494</v>
      </c>
      <c r="E6" s="17">
        <v>9.2005327338762193</v>
      </c>
      <c r="F6" s="17">
        <v>11.7666317561344</v>
      </c>
      <c r="G6" s="17">
        <v>10.150266558090999</v>
      </c>
      <c r="H6" s="17">
        <v>7.1518552733137399</v>
      </c>
      <c r="I6" s="17">
        <v>7.5788806188135904</v>
      </c>
      <c r="J6" s="17">
        <v>9.6051880215010197</v>
      </c>
      <c r="K6" s="17">
        <v>8.52084575242373</v>
      </c>
      <c r="L6" s="17">
        <v>5.9416150323136199</v>
      </c>
      <c r="M6" s="17">
        <v>6.1941633578828803</v>
      </c>
      <c r="N6" s="17">
        <v>7.7809047375944598</v>
      </c>
      <c r="P6" s="6">
        <v>8.8450982777106099E-2</v>
      </c>
      <c r="Q6" s="6">
        <v>6.3578457853967596E-2</v>
      </c>
      <c r="R6" s="6">
        <v>6.4684166945022797E-2</v>
      </c>
      <c r="S6" s="6">
        <v>7.7189092436377602E-2</v>
      </c>
      <c r="T6" s="36"/>
      <c r="U6" s="6">
        <v>7.8520444622030394E-2</v>
      </c>
      <c r="V6" s="6">
        <v>6.2266454268992501E-2</v>
      </c>
      <c r="W6" s="6">
        <v>6.6409571864052899E-2</v>
      </c>
      <c r="X6" s="6">
        <v>6.5003248334038893E-2</v>
      </c>
      <c r="Y6" s="36"/>
      <c r="Z6" s="6">
        <v>7.1959523477291704E-2</v>
      </c>
      <c r="AA6" s="6">
        <v>6.0969604475648399E-2</v>
      </c>
      <c r="AB6" s="6">
        <v>6.83253540053331E-2</v>
      </c>
      <c r="AC6" s="6">
        <v>6.7256435480067198E-2</v>
      </c>
    </row>
    <row r="7" spans="1:29" ht="13.2" customHeight="1" x14ac:dyDescent="0.3">
      <c r="A7" s="1" t="s">
        <v>156</v>
      </c>
      <c r="B7" s="39">
        <v>1346</v>
      </c>
      <c r="C7" s="18">
        <v>10.2787292995424</v>
      </c>
      <c r="D7" s="18">
        <v>7.2607994784297496</v>
      </c>
      <c r="E7" s="18">
        <v>7.8426420327762303</v>
      </c>
      <c r="F7" s="18">
        <v>8.4855223142159897</v>
      </c>
      <c r="G7" s="18">
        <v>10.2787292995424</v>
      </c>
      <c r="H7" s="18">
        <v>7.2607994784297496</v>
      </c>
      <c r="I7" s="18">
        <v>7.8426420327762303</v>
      </c>
      <c r="J7" s="18">
        <v>8.3678840395546299</v>
      </c>
      <c r="K7" s="18">
        <v>8.8064111078381497</v>
      </c>
      <c r="L7" s="18">
        <v>6.1597141176129604</v>
      </c>
      <c r="M7" s="18">
        <v>6.5535723387025699</v>
      </c>
      <c r="N7" s="18">
        <v>6.9465636786926401</v>
      </c>
      <c r="P7" s="5">
        <v>8.1359460548937501E-2</v>
      </c>
      <c r="Q7" s="5">
        <v>7.3140641903986905E-2</v>
      </c>
      <c r="R7" s="5">
        <v>8.0929549511191995E-2</v>
      </c>
      <c r="S7" s="5">
        <v>8.1898040340303999E-2</v>
      </c>
      <c r="T7" s="36"/>
      <c r="U7" s="5">
        <v>8.1359460548937501E-2</v>
      </c>
      <c r="V7" s="5">
        <v>7.3140641903986905E-2</v>
      </c>
      <c r="W7" s="5">
        <v>8.0929549511191995E-2</v>
      </c>
      <c r="X7" s="5">
        <v>8.2509534496830503E-2</v>
      </c>
      <c r="Y7" s="36"/>
      <c r="Z7" s="5">
        <v>8.3592167499467601E-2</v>
      </c>
      <c r="AA7" s="5">
        <v>7.1423240901436105E-2</v>
      </c>
      <c r="AB7" s="5">
        <v>8.2730982038526996E-2</v>
      </c>
      <c r="AC7" s="5">
        <v>8.41581012256329E-2</v>
      </c>
    </row>
    <row r="8" spans="1:29" ht="13.2" customHeight="1" x14ac:dyDescent="0.3">
      <c r="A8" s="7" t="s">
        <v>157</v>
      </c>
      <c r="B8" s="47">
        <v>288</v>
      </c>
      <c r="C8" s="51">
        <v>22.649008517068701</v>
      </c>
      <c r="D8" s="42">
        <v>15.889446480172801</v>
      </c>
      <c r="E8" s="42">
        <v>16.122033473557799</v>
      </c>
      <c r="F8" s="42">
        <v>28.4912484066624</v>
      </c>
      <c r="G8" s="51">
        <v>9.8650576578505493</v>
      </c>
      <c r="H8" s="42">
        <v>6.9103477176956201</v>
      </c>
      <c r="I8" s="42">
        <v>6.9955078567704101</v>
      </c>
      <c r="J8" s="42">
        <v>12.3853623626062</v>
      </c>
      <c r="K8" s="42">
        <v>7.92627774408676</v>
      </c>
      <c r="L8" s="42">
        <v>5.4889338758891402</v>
      </c>
      <c r="M8" s="42">
        <v>5.4526838174898096</v>
      </c>
      <c r="N8" s="42">
        <v>9.5160354757659</v>
      </c>
      <c r="P8" s="52">
        <v>0.21612902614135701</v>
      </c>
      <c r="Q8" s="8">
        <v>0.119444718708274</v>
      </c>
      <c r="R8" s="8">
        <v>9.7376841748227499E-2</v>
      </c>
      <c r="S8" s="8">
        <v>0.14002719166961</v>
      </c>
      <c r="T8" s="36"/>
      <c r="U8" s="52">
        <v>0.21170549230511301</v>
      </c>
      <c r="V8" s="8">
        <v>0.12103278947162099</v>
      </c>
      <c r="W8" s="8">
        <v>9.61098179371217E-2</v>
      </c>
      <c r="X8" s="8">
        <v>0.118211779318666</v>
      </c>
      <c r="Y8" s="36"/>
      <c r="Z8" s="8">
        <v>0.14404578275311999</v>
      </c>
      <c r="AA8" s="8">
        <v>0.117045802964631</v>
      </c>
      <c r="AB8" s="8">
        <v>9.6471574236734206E-2</v>
      </c>
      <c r="AC8" s="8">
        <v>0.12664334299875099</v>
      </c>
    </row>
    <row r="9" spans="1:29" ht="13.2" customHeight="1" x14ac:dyDescent="0.3">
      <c r="A9" s="2" t="s">
        <v>123</v>
      </c>
      <c r="B9" s="57">
        <v>632</v>
      </c>
      <c r="C9" s="17">
        <v>14.7945209817075</v>
      </c>
      <c r="D9" s="17">
        <v>11.711577426711001</v>
      </c>
      <c r="E9" s="17">
        <v>12.6633707551208</v>
      </c>
      <c r="F9" s="17">
        <v>11.9054821083507</v>
      </c>
      <c r="G9" s="17">
        <v>11.333865780742499</v>
      </c>
      <c r="H9" s="17">
        <v>8.9826369793650809</v>
      </c>
      <c r="I9" s="17">
        <v>9.7126508482899592</v>
      </c>
      <c r="J9" s="17">
        <v>8.9005319327429699</v>
      </c>
      <c r="K9" s="17">
        <v>9.2359715582161801</v>
      </c>
      <c r="L9" s="17">
        <v>7.2611257789063002</v>
      </c>
      <c r="M9" s="17">
        <v>7.7223803120537804</v>
      </c>
      <c r="N9" s="17">
        <v>7.0145213691039201</v>
      </c>
      <c r="P9" s="6">
        <v>0.105375085482459</v>
      </c>
      <c r="Q9" s="6">
        <v>8.2954613813079905E-2</v>
      </c>
      <c r="R9" s="6">
        <v>9.8044322784232196E-2</v>
      </c>
      <c r="S9" s="6">
        <v>9.77335513539275E-2</v>
      </c>
      <c r="T9" s="36"/>
      <c r="U9" s="6">
        <v>0.116463342512114</v>
      </c>
      <c r="V9" s="6">
        <v>8.6589086225962494E-2</v>
      </c>
      <c r="W9" s="6">
        <v>0.10475490981067</v>
      </c>
      <c r="X9" s="6">
        <v>8.7821530347722804E-2</v>
      </c>
      <c r="Y9" s="36"/>
      <c r="Z9" s="6">
        <v>0.12426072803858799</v>
      </c>
      <c r="AA9" s="6">
        <v>8.4491396814065506E-2</v>
      </c>
      <c r="AB9" s="6">
        <v>0.111326755655365</v>
      </c>
      <c r="AC9" s="6">
        <v>9.3401005898945594E-2</v>
      </c>
    </row>
    <row r="10" spans="1:29" ht="13.2" customHeight="1" x14ac:dyDescent="0.3">
      <c r="A10" s="1" t="s">
        <v>156</v>
      </c>
      <c r="B10" s="39">
        <v>460</v>
      </c>
      <c r="C10" s="18">
        <v>15.0507465025982</v>
      </c>
      <c r="D10" s="18">
        <v>10.6876150091925</v>
      </c>
      <c r="E10" s="18">
        <v>11.7452878530909</v>
      </c>
      <c r="F10" s="18">
        <v>9.5600330990833307</v>
      </c>
      <c r="G10" s="18">
        <v>15.0507465025982</v>
      </c>
      <c r="H10" s="18">
        <v>10.6876150091925</v>
      </c>
      <c r="I10" s="18">
        <v>11.7452878530909</v>
      </c>
      <c r="J10" s="18">
        <v>9.1509405032417206</v>
      </c>
      <c r="K10" s="18">
        <v>11.9955757813446</v>
      </c>
      <c r="L10" s="18">
        <v>8.4144014016439801</v>
      </c>
      <c r="M10" s="18">
        <v>9.1513646216746203</v>
      </c>
      <c r="N10" s="18">
        <v>7.0908962978083201</v>
      </c>
      <c r="P10" s="5">
        <v>0.13137064011777999</v>
      </c>
      <c r="Q10" s="5">
        <v>0.101908085227135</v>
      </c>
      <c r="R10" s="5">
        <v>0.127682280116938</v>
      </c>
      <c r="S10" s="5">
        <v>8.5616259573268405E-2</v>
      </c>
      <c r="T10" s="36"/>
      <c r="U10" s="5">
        <v>0.13137064011777999</v>
      </c>
      <c r="V10" s="5">
        <v>0.101908085227135</v>
      </c>
      <c r="W10" s="5">
        <v>0.127682280116938</v>
      </c>
      <c r="X10" s="5">
        <v>8.7882791403597005E-2</v>
      </c>
      <c r="Y10" s="36"/>
      <c r="Z10" s="5">
        <v>0.14206367958759999</v>
      </c>
      <c r="AA10" s="5">
        <v>9.8455564054714798E-2</v>
      </c>
      <c r="AB10" s="5">
        <v>0.13853492841054599</v>
      </c>
      <c r="AC10" s="5">
        <v>8.9555279003982399E-2</v>
      </c>
    </row>
    <row r="11" spans="1:29" ht="13.2" customHeight="1" x14ac:dyDescent="0.3">
      <c r="A11" s="7" t="s">
        <v>157</v>
      </c>
      <c r="B11" s="47">
        <v>172</v>
      </c>
      <c r="C11" s="51">
        <v>14.0727718231471</v>
      </c>
      <c r="D11" s="42">
        <v>14.5959271615557</v>
      </c>
      <c r="E11" s="42">
        <v>15.2494736527768</v>
      </c>
      <c r="F11" s="51">
        <v>18.512262896620701</v>
      </c>
      <c r="G11" s="42">
        <v>6.4988404427142799</v>
      </c>
      <c r="H11" s="42">
        <v>6.7587320002696796</v>
      </c>
      <c r="I11" s="42">
        <v>7.0613606400942501</v>
      </c>
      <c r="J11" s="51">
        <v>8.5598014891843199</v>
      </c>
      <c r="K11" s="51">
        <v>5.4552090551347803</v>
      </c>
      <c r="L11" s="51">
        <v>5.6608220860430301</v>
      </c>
      <c r="M11" s="42">
        <v>5.7682336437284798</v>
      </c>
      <c r="N11" s="51">
        <v>6.9063132753164496</v>
      </c>
      <c r="P11" s="52">
        <v>0.15351696422805999</v>
      </c>
      <c r="Q11" s="8">
        <v>0.141384425769641</v>
      </c>
      <c r="R11" s="8">
        <v>0.141459085637583</v>
      </c>
      <c r="S11" s="52">
        <v>0.19962930904029499</v>
      </c>
      <c r="T11" s="36"/>
      <c r="U11" s="8">
        <v>0.146020199155242</v>
      </c>
      <c r="V11" s="8">
        <v>0.14343445482136899</v>
      </c>
      <c r="W11" s="8">
        <v>0.13100680227516401</v>
      </c>
      <c r="X11" s="52">
        <v>0.20096025743953499</v>
      </c>
      <c r="Y11" s="36"/>
      <c r="Z11" s="52">
        <v>0.15281053950898801</v>
      </c>
      <c r="AA11" s="52">
        <v>0.151350055088187</v>
      </c>
      <c r="AB11" s="8">
        <v>0.12483100092991301</v>
      </c>
      <c r="AC11" s="52">
        <v>0.219320433375052</v>
      </c>
    </row>
    <row r="12" spans="1:29" ht="13.2" customHeight="1" x14ac:dyDescent="0.3">
      <c r="A12" s="2" t="s">
        <v>124</v>
      </c>
      <c r="B12" s="57">
        <v>558</v>
      </c>
      <c r="C12" s="17">
        <v>20.083135116058902</v>
      </c>
      <c r="D12" s="17">
        <v>11.499216022323999</v>
      </c>
      <c r="E12" s="17">
        <v>12.5945629346421</v>
      </c>
      <c r="F12" s="17">
        <v>20.874441901402001</v>
      </c>
      <c r="G12" s="17">
        <v>15.1782820494481</v>
      </c>
      <c r="H12" s="17">
        <v>8.6547385511269095</v>
      </c>
      <c r="I12" s="17">
        <v>9.4586701674292097</v>
      </c>
      <c r="J12" s="17">
        <v>15.715769528243101</v>
      </c>
      <c r="K12" s="17">
        <v>12.309187949421</v>
      </c>
      <c r="L12" s="17">
        <v>6.9248772247115102</v>
      </c>
      <c r="M12" s="17">
        <v>7.43514816997991</v>
      </c>
      <c r="N12" s="17">
        <v>12.2777482971956</v>
      </c>
      <c r="P12" s="6">
        <v>0.13991946064348401</v>
      </c>
      <c r="Q12" s="6">
        <v>9.1169478516903199E-2</v>
      </c>
      <c r="R12" s="6">
        <v>6.9924909043995495E-2</v>
      </c>
      <c r="S12" s="6">
        <v>0.100608543449923</v>
      </c>
      <c r="T12" s="36"/>
      <c r="U12" s="6">
        <v>0.117075330981682</v>
      </c>
      <c r="V12" s="6">
        <v>8.5830420788899298E-2</v>
      </c>
      <c r="W12" s="6">
        <v>7.3510429637442504E-2</v>
      </c>
      <c r="X12" s="6">
        <v>7.5174305590918797E-2</v>
      </c>
      <c r="Y12" s="36"/>
      <c r="Z12" s="6">
        <v>9.5185395817124901E-2</v>
      </c>
      <c r="AA12" s="6">
        <v>8.0768241523003798E-2</v>
      </c>
      <c r="AB12" s="6">
        <v>7.2810550351387601E-2</v>
      </c>
      <c r="AC12" s="6">
        <v>7.4026538774674994E-2</v>
      </c>
    </row>
    <row r="13" spans="1:29" ht="13.2" customHeight="1" x14ac:dyDescent="0.3">
      <c r="A13" s="1" t="s">
        <v>156</v>
      </c>
      <c r="B13" s="39">
        <v>453</v>
      </c>
      <c r="C13" s="18">
        <v>15.517812786924599</v>
      </c>
      <c r="D13" s="18">
        <v>9.4353299970031301</v>
      </c>
      <c r="E13" s="18">
        <v>11.0134622305389</v>
      </c>
      <c r="F13" s="18">
        <v>14.1117418102444</v>
      </c>
      <c r="G13" s="18">
        <v>15.517812786924599</v>
      </c>
      <c r="H13" s="18">
        <v>9.4353299970031301</v>
      </c>
      <c r="I13" s="18">
        <v>11.0134622305389</v>
      </c>
      <c r="J13" s="18">
        <v>14.1117418102444</v>
      </c>
      <c r="K13" s="18">
        <v>13.1028845958039</v>
      </c>
      <c r="L13" s="18">
        <v>7.9124210599553901</v>
      </c>
      <c r="M13" s="18">
        <v>8.9274727666387594</v>
      </c>
      <c r="N13" s="18">
        <v>11.470902943579301</v>
      </c>
      <c r="P13" s="5">
        <v>0.101689885140615</v>
      </c>
      <c r="Q13" s="5">
        <v>9.1589471880720599E-2</v>
      </c>
      <c r="R13" s="5">
        <v>8.2444323443993106E-2</v>
      </c>
      <c r="S13" s="5">
        <v>9.4319082226403395E-2</v>
      </c>
      <c r="T13" s="36"/>
      <c r="U13" s="5">
        <v>0.101689885140615</v>
      </c>
      <c r="V13" s="5">
        <v>9.1589471880720599E-2</v>
      </c>
      <c r="W13" s="5">
        <v>8.2444323443993106E-2</v>
      </c>
      <c r="X13" s="5">
        <v>9.4319082226403395E-2</v>
      </c>
      <c r="Y13" s="36"/>
      <c r="Z13" s="5">
        <v>0.10355743681894</v>
      </c>
      <c r="AA13" s="5">
        <v>8.7351114621399106E-2</v>
      </c>
      <c r="AB13" s="5">
        <v>7.9065697748658695E-2</v>
      </c>
      <c r="AC13" s="5">
        <v>8.8389150163648594E-2</v>
      </c>
    </row>
    <row r="14" spans="1:29" ht="13.2" customHeight="1" x14ac:dyDescent="0.3">
      <c r="A14" s="7" t="s">
        <v>157</v>
      </c>
      <c r="B14" s="47">
        <v>105</v>
      </c>
      <c r="C14" s="51">
        <v>36.617902189822502</v>
      </c>
      <c r="D14" s="51">
        <v>18.974235798627198</v>
      </c>
      <c r="E14" s="42">
        <v>18.321022092996401</v>
      </c>
      <c r="F14" s="51">
        <v>45.367711540528802</v>
      </c>
      <c r="G14" s="51">
        <v>14.685119864823999</v>
      </c>
      <c r="H14" s="51">
        <v>7.5324098424850403</v>
      </c>
      <c r="I14" s="42">
        <v>7.2349317825336099</v>
      </c>
      <c r="J14" s="42">
        <v>18.0237783795552</v>
      </c>
      <c r="K14" s="51">
        <v>11.262127506475601</v>
      </c>
      <c r="L14" s="51">
        <v>5.6539554741210498</v>
      </c>
      <c r="M14" s="51">
        <v>5.4512088384689603</v>
      </c>
      <c r="N14" s="51">
        <v>13.334386004071099</v>
      </c>
      <c r="P14" s="52">
        <v>0.33769155371881499</v>
      </c>
      <c r="Q14" s="52">
        <v>0.202515104132232</v>
      </c>
      <c r="R14" s="8">
        <v>0.13165742451322399</v>
      </c>
      <c r="S14" s="52">
        <v>0.18952395989044499</v>
      </c>
      <c r="T14" s="36"/>
      <c r="U14" s="52">
        <v>0.34557321114563899</v>
      </c>
      <c r="V14" s="52">
        <v>0.210640004497302</v>
      </c>
      <c r="W14" s="8">
        <v>0.14409941889942501</v>
      </c>
      <c r="X14" s="8">
        <v>0.14748216082167301</v>
      </c>
      <c r="Y14" s="36"/>
      <c r="Z14" s="52">
        <v>0.225969858174729</v>
      </c>
      <c r="AA14" s="52">
        <v>0.188188763089154</v>
      </c>
      <c r="AB14" s="52">
        <v>0.15470634169160399</v>
      </c>
      <c r="AC14" s="52">
        <v>0.15637830361441399</v>
      </c>
    </row>
    <row r="15" spans="1:29" ht="25.95" customHeight="1" x14ac:dyDescent="0.3">
      <c r="A15" s="28" t="s">
        <v>125</v>
      </c>
      <c r="B15" s="57">
        <v>444</v>
      </c>
      <c r="C15" s="17">
        <v>2.9519895971742001</v>
      </c>
      <c r="D15" s="98">
        <v>3.0701168342143998</v>
      </c>
      <c r="E15" s="98">
        <v>2.6544842140820002</v>
      </c>
      <c r="F15" s="98">
        <v>3.6816045442577199</v>
      </c>
      <c r="G15" s="17">
        <v>2.8941996434493702</v>
      </c>
      <c r="H15" s="98">
        <v>3.01460032523058</v>
      </c>
      <c r="I15" s="98">
        <v>2.6064835337573502</v>
      </c>
      <c r="J15" s="98">
        <v>3.6150305854173599</v>
      </c>
      <c r="K15" s="17">
        <v>2.6400360038993398</v>
      </c>
      <c r="L15" s="98">
        <v>2.7233500266406798</v>
      </c>
      <c r="M15" s="98">
        <v>2.3213613649946501</v>
      </c>
      <c r="N15" s="98">
        <v>3.18274405222457</v>
      </c>
      <c r="P15" s="6">
        <v>0.121673264904415</v>
      </c>
      <c r="Q15" s="106">
        <v>0.24279713230580799</v>
      </c>
      <c r="R15" s="106">
        <v>0.27277404266182098</v>
      </c>
      <c r="S15" s="106">
        <v>0.35397513084156901</v>
      </c>
      <c r="T15" s="36"/>
      <c r="U15" s="6">
        <v>0.12254392098976701</v>
      </c>
      <c r="V15" s="106">
        <v>0.24501695296258</v>
      </c>
      <c r="W15" s="106">
        <v>0.27393701610947802</v>
      </c>
      <c r="X15" s="106">
        <v>0.35727692850020398</v>
      </c>
      <c r="Y15" s="36"/>
      <c r="Z15" s="6">
        <v>0.122555769440228</v>
      </c>
      <c r="AA15" s="106">
        <v>0.25710411383422699</v>
      </c>
      <c r="AB15" s="106">
        <v>0.27513663569071301</v>
      </c>
      <c r="AC15" s="106">
        <v>0.380808562979223</v>
      </c>
    </row>
    <row r="16" spans="1:29" ht="13.2" customHeight="1" x14ac:dyDescent="0.3">
      <c r="A16" s="1" t="s">
        <v>156</v>
      </c>
      <c r="B16" s="39">
        <v>433</v>
      </c>
      <c r="C16" s="18">
        <v>2.9273021933113901</v>
      </c>
      <c r="D16" s="64">
        <v>3.0851065993143498</v>
      </c>
      <c r="E16" s="64">
        <v>2.6045767327652598</v>
      </c>
      <c r="F16" s="64">
        <v>3.7399476120597699</v>
      </c>
      <c r="G16" s="18">
        <v>2.9273021933113901</v>
      </c>
      <c r="H16" s="64">
        <v>3.0851065993143498</v>
      </c>
      <c r="I16" s="64">
        <v>2.6045767327652598</v>
      </c>
      <c r="J16" s="64">
        <v>3.7399476120597699</v>
      </c>
      <c r="K16" s="18">
        <v>2.6923823045275701</v>
      </c>
      <c r="L16" s="64">
        <v>2.80934827458336</v>
      </c>
      <c r="M16" s="64">
        <v>2.3601601068234399</v>
      </c>
      <c r="N16" s="64">
        <v>3.34814059168911</v>
      </c>
      <c r="P16" s="5">
        <v>0.124577177730848</v>
      </c>
      <c r="Q16" s="61">
        <v>0.24661657140262699</v>
      </c>
      <c r="R16" s="61">
        <v>0.28123218037812903</v>
      </c>
      <c r="S16" s="61">
        <v>0.35582670241207198</v>
      </c>
      <c r="T16" s="36"/>
      <c r="U16" s="5">
        <v>0.124577177730848</v>
      </c>
      <c r="V16" s="61">
        <v>0.24661657140262699</v>
      </c>
      <c r="W16" s="61">
        <v>0.28123218037812903</v>
      </c>
      <c r="X16" s="61">
        <v>0.35582670241207198</v>
      </c>
      <c r="Y16" s="36"/>
      <c r="Z16" s="5">
        <v>0.12396326604532699</v>
      </c>
      <c r="AA16" s="61">
        <v>0.25776707955692302</v>
      </c>
      <c r="AB16" s="61">
        <v>0.28095061173895602</v>
      </c>
      <c r="AC16" s="61">
        <v>0.376073395358486</v>
      </c>
    </row>
    <row r="17" spans="1:29" ht="13.2" customHeight="1" x14ac:dyDescent="0.3">
      <c r="A17" s="10" t="s">
        <v>157</v>
      </c>
      <c r="B17" s="50">
        <v>11</v>
      </c>
      <c r="C17" s="119">
        <v>4.3911923232776502</v>
      </c>
      <c r="D17" s="119">
        <v>2.1962578041035599</v>
      </c>
      <c r="E17" s="119">
        <v>5.56394296329489</v>
      </c>
      <c r="F17" s="119">
        <v>0.28037601911431398</v>
      </c>
      <c r="G17" s="119">
        <v>2.0106060955291198</v>
      </c>
      <c r="H17" s="119">
        <v>1.0498328559352701</v>
      </c>
      <c r="I17" s="119">
        <v>2.6596195221266501</v>
      </c>
      <c r="J17" s="119">
        <v>0.13402249787459999</v>
      </c>
      <c r="K17" s="119">
        <v>1.5037963456249299</v>
      </c>
      <c r="L17" s="119">
        <v>0.77659408606527303</v>
      </c>
      <c r="M17" s="119">
        <v>1.60246559343725</v>
      </c>
      <c r="N17" s="119">
        <v>8.0750814093451306E-2</v>
      </c>
      <c r="P17" s="111">
        <v>0.441391185879704</v>
      </c>
      <c r="Q17" s="111">
        <v>0.58734929878700104</v>
      </c>
      <c r="R17" s="111">
        <v>0.90065044502941505</v>
      </c>
      <c r="S17" s="111">
        <v>0.68519162485965901</v>
      </c>
      <c r="T17" s="36"/>
      <c r="U17" s="111">
        <v>0.46733607475579397</v>
      </c>
      <c r="V17" s="111">
        <v>0.60283942993936601</v>
      </c>
      <c r="W17" s="111">
        <v>0.92362570440626901</v>
      </c>
      <c r="X17" s="111">
        <v>0.70404972594099402</v>
      </c>
      <c r="Y17" s="36"/>
      <c r="Z17" s="111">
        <v>0.56118650644507295</v>
      </c>
      <c r="AA17" s="111">
        <v>0.47935221579839299</v>
      </c>
      <c r="AB17" s="111">
        <v>0.59506452722615</v>
      </c>
      <c r="AC17" s="111">
        <v>0.90173967108739195</v>
      </c>
    </row>
    <row r="18" spans="1:29" ht="169.2" customHeight="1" x14ac:dyDescent="0.3">
      <c r="A18" s="165" t="s">
        <v>593</v>
      </c>
      <c r="B18" s="166"/>
      <c r="C18" s="166"/>
      <c r="D18" s="166"/>
      <c r="E18" s="166"/>
      <c r="F18" s="166"/>
      <c r="G18" s="166"/>
      <c r="H18" s="166"/>
      <c r="I18" s="166"/>
      <c r="J18" s="166"/>
      <c r="K18" s="166"/>
      <c r="L18" s="166"/>
      <c r="M18" s="166"/>
      <c r="N18" s="166"/>
    </row>
    <row r="19" spans="1:29" ht="13.2" customHeight="1" x14ac:dyDescent="0.3"/>
    <row r="20" spans="1:29" ht="13.2" customHeight="1" x14ac:dyDescent="0.3"/>
    <row r="21" spans="1:29" ht="13.2" customHeight="1" x14ac:dyDescent="0.3"/>
    <row r="22" spans="1:29" ht="13.2" customHeight="1" x14ac:dyDescent="0.3"/>
    <row r="23" spans="1:29" ht="13.2" customHeight="1" x14ac:dyDescent="0.3"/>
    <row r="24" spans="1:29" ht="13.2" customHeight="1" x14ac:dyDescent="0.3"/>
    <row r="25" spans="1:29" ht="13.2" customHeight="1" x14ac:dyDescent="0.3"/>
    <row r="26" spans="1:29" ht="13.2" customHeight="1" x14ac:dyDescent="0.3"/>
    <row r="27" spans="1:29" ht="13.2" customHeight="1" x14ac:dyDescent="0.3"/>
    <row r="28" spans="1:29" ht="13.2" customHeight="1" x14ac:dyDescent="0.3"/>
    <row r="29" spans="1:29" ht="13.2" customHeight="1" x14ac:dyDescent="0.3"/>
    <row r="30" spans="1:29" ht="13.2" customHeight="1" x14ac:dyDescent="0.3"/>
    <row r="31" spans="1:29" ht="13.2" customHeight="1" x14ac:dyDescent="0.3"/>
    <row r="32" spans="1:29"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P3:S4"/>
    <mergeCell ref="U3:X4"/>
    <mergeCell ref="Z3:AC4"/>
    <mergeCell ref="A18:N18"/>
    <mergeCell ref="A3:A5"/>
    <mergeCell ref="B3:B5"/>
    <mergeCell ref="C3:N3"/>
    <mergeCell ref="C4:F4"/>
    <mergeCell ref="G4:J4"/>
    <mergeCell ref="K4:N4"/>
  </mergeCells>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90"/>
  <sheetViews>
    <sheetView showGridLines="0" workbookViewId="0"/>
  </sheetViews>
  <sheetFormatPr baseColWidth="10" defaultRowHeight="14.4" x14ac:dyDescent="0.3"/>
  <cols>
    <col min="1" max="1" width="45.6640625" customWidth="1"/>
    <col min="3" max="4" width="11.6640625" customWidth="1"/>
    <col min="5" max="5" width="13.6640625" customWidth="1"/>
    <col min="11" max="12" width="11.6640625" customWidth="1"/>
    <col min="13" max="13" width="13.6640625" customWidth="1"/>
  </cols>
  <sheetData>
    <row r="1" spans="1:17" ht="13.2" customHeight="1" x14ac:dyDescent="0.3">
      <c r="A1" s="2" t="s">
        <v>333</v>
      </c>
      <c r="J1" s="14" t="str">
        <f>HYPERLINK("#'Verzeichnis'!A1", "Zurück zum Verzeichnis")</f>
        <v>Zurück zum Verzeichnis</v>
      </c>
      <c r="O1" s="1"/>
    </row>
    <row r="2" spans="1:17" ht="13.2" customHeight="1" x14ac:dyDescent="0.3">
      <c r="A2" s="170" t="s">
        <v>28</v>
      </c>
      <c r="B2" s="166"/>
      <c r="C2" s="166"/>
      <c r="D2" s="166"/>
      <c r="E2" s="166"/>
      <c r="F2" s="166"/>
      <c r="G2" s="166"/>
      <c r="H2" s="166"/>
      <c r="I2" s="166"/>
    </row>
    <row r="3" spans="1:17" ht="13.2" customHeight="1" x14ac:dyDescent="0.3">
      <c r="A3" s="174" t="s">
        <v>334</v>
      </c>
      <c r="B3" s="179" t="s">
        <v>133</v>
      </c>
      <c r="C3" s="179" t="s">
        <v>75</v>
      </c>
      <c r="D3" s="179"/>
      <c r="E3" s="179"/>
      <c r="F3" s="179" t="s">
        <v>100</v>
      </c>
      <c r="G3" s="179"/>
      <c r="H3" s="179"/>
      <c r="I3" s="179"/>
      <c r="K3" s="179" t="s">
        <v>73</v>
      </c>
      <c r="L3" s="179"/>
      <c r="M3" s="179"/>
      <c r="N3" s="179"/>
      <c r="O3" s="179"/>
      <c r="P3" s="179"/>
      <c r="Q3" s="179"/>
    </row>
    <row r="4" spans="1:17" ht="13.2" customHeight="1" x14ac:dyDescent="0.3">
      <c r="A4" s="166"/>
      <c r="B4" s="179"/>
      <c r="C4" s="179" t="s">
        <v>176</v>
      </c>
      <c r="D4" s="179" t="s">
        <v>177</v>
      </c>
      <c r="E4" s="179" t="s">
        <v>210</v>
      </c>
      <c r="F4" s="175" t="s">
        <v>108</v>
      </c>
      <c r="G4" s="175" t="s">
        <v>103</v>
      </c>
      <c r="H4" s="175" t="s">
        <v>104</v>
      </c>
      <c r="I4" s="175" t="s">
        <v>97</v>
      </c>
      <c r="K4" s="179" t="s">
        <v>75</v>
      </c>
      <c r="L4" s="179"/>
      <c r="M4" s="179"/>
      <c r="N4" s="35" t="s">
        <v>108</v>
      </c>
      <c r="O4" s="35" t="s">
        <v>103</v>
      </c>
      <c r="P4" s="35" t="s">
        <v>104</v>
      </c>
      <c r="Q4" s="35" t="s">
        <v>97</v>
      </c>
    </row>
    <row r="5" spans="1:17" ht="13.2" customHeight="1" x14ac:dyDescent="0.3">
      <c r="A5" s="166" t="s">
        <v>189</v>
      </c>
      <c r="B5" s="179" t="s">
        <v>190</v>
      </c>
      <c r="C5" s="179" t="s">
        <v>335</v>
      </c>
      <c r="D5" s="179" t="s">
        <v>336</v>
      </c>
      <c r="E5" s="179" t="s">
        <v>337</v>
      </c>
      <c r="F5" s="191" t="s">
        <v>338</v>
      </c>
      <c r="G5" s="191" t="s">
        <v>339</v>
      </c>
      <c r="H5" s="191" t="s">
        <v>340</v>
      </c>
      <c r="I5" s="191" t="s">
        <v>341</v>
      </c>
      <c r="J5" t="s">
        <v>66</v>
      </c>
      <c r="K5" s="62" t="s">
        <v>176</v>
      </c>
      <c r="L5" s="62" t="s">
        <v>177</v>
      </c>
      <c r="M5" s="62" t="s">
        <v>210</v>
      </c>
      <c r="N5" s="175" t="s">
        <v>177</v>
      </c>
      <c r="O5" s="175" t="s">
        <v>342</v>
      </c>
      <c r="P5" s="175" t="s">
        <v>343</v>
      </c>
      <c r="Q5" s="175" t="s">
        <v>344</v>
      </c>
    </row>
    <row r="6" spans="1:17" ht="13.2" customHeight="1" x14ac:dyDescent="0.3">
      <c r="A6" s="55" t="s">
        <v>122</v>
      </c>
      <c r="B6" s="47">
        <v>1932</v>
      </c>
      <c r="C6" s="125">
        <v>437709.35278612899</v>
      </c>
      <c r="D6" s="125">
        <v>360298.77246798697</v>
      </c>
      <c r="E6" s="125">
        <v>292032.53131176101</v>
      </c>
      <c r="F6" s="8">
        <v>0.79129795030043304</v>
      </c>
      <c r="G6" s="8">
        <v>0.160636370887942</v>
      </c>
      <c r="H6" s="8">
        <v>7.2077071089161598E-3</v>
      </c>
      <c r="I6" s="8">
        <v>4.08579717027081E-2</v>
      </c>
      <c r="K6" s="8">
        <v>2.4267100417611001E-2</v>
      </c>
      <c r="L6" s="8">
        <v>1.7461820777068201E-2</v>
      </c>
      <c r="M6" s="8">
        <v>1.40829628371224E-2</v>
      </c>
      <c r="N6" s="8">
        <v>1.7183777201895501E-2</v>
      </c>
      <c r="O6" s="8">
        <v>3.5774089362613101E-2</v>
      </c>
      <c r="P6" s="8">
        <v>0.13004218184275901</v>
      </c>
      <c r="Q6" s="8">
        <v>5.86527691180816E-2</v>
      </c>
    </row>
    <row r="7" spans="1:17" ht="13.2" customHeight="1" x14ac:dyDescent="0.3">
      <c r="A7" s="2" t="s">
        <v>143</v>
      </c>
      <c r="B7" s="39"/>
      <c r="C7" s="124"/>
      <c r="D7" s="124"/>
      <c r="E7" s="124"/>
      <c r="F7" s="5"/>
      <c r="G7" s="5"/>
      <c r="H7" s="5"/>
      <c r="I7" s="5"/>
      <c r="K7" s="5"/>
      <c r="L7" s="5"/>
      <c r="M7" s="5"/>
      <c r="N7" s="5"/>
      <c r="O7" s="5"/>
      <c r="P7" s="5"/>
      <c r="Q7" s="5"/>
    </row>
    <row r="8" spans="1:17" ht="13.2" customHeight="1" x14ac:dyDescent="0.3">
      <c r="A8" s="4" t="s">
        <v>144</v>
      </c>
      <c r="B8" s="39">
        <v>660</v>
      </c>
      <c r="C8" s="124">
        <v>385613.30386700499</v>
      </c>
      <c r="D8" s="124">
        <v>317568.79817296902</v>
      </c>
      <c r="E8" s="124">
        <v>255168.446029335</v>
      </c>
      <c r="F8" s="5">
        <v>0.77268389305178498</v>
      </c>
      <c r="G8" s="5">
        <v>0.179844570867215</v>
      </c>
      <c r="H8" s="61">
        <v>9.5446638184159393E-3</v>
      </c>
      <c r="I8" s="5">
        <v>3.7926872262585398E-2</v>
      </c>
      <c r="K8" s="5">
        <v>4.5233776394621603E-2</v>
      </c>
      <c r="L8" s="5">
        <v>3.2818545964482103E-2</v>
      </c>
      <c r="M8" s="5">
        <v>2.4453662135934699E-2</v>
      </c>
      <c r="N8" s="5">
        <v>3.2559892009668197E-2</v>
      </c>
      <c r="O8" s="5">
        <v>6.5871578154666793E-2</v>
      </c>
      <c r="P8" s="61">
        <v>0.26905787516047802</v>
      </c>
      <c r="Q8" s="5">
        <v>8.23531455337774E-2</v>
      </c>
    </row>
    <row r="9" spans="1:17" ht="13.2" customHeight="1" x14ac:dyDescent="0.3">
      <c r="A9" s="4" t="s">
        <v>145</v>
      </c>
      <c r="B9" s="39">
        <v>948</v>
      </c>
      <c r="C9" s="124">
        <v>464943.77260707499</v>
      </c>
      <c r="D9" s="124">
        <v>382035.16763608903</v>
      </c>
      <c r="E9" s="124">
        <v>306054.22676604398</v>
      </c>
      <c r="F9" s="5">
        <v>0.78868217165466004</v>
      </c>
      <c r="G9" s="5">
        <v>0.16181542683550701</v>
      </c>
      <c r="H9" s="61">
        <v>4.66394007523558E-3</v>
      </c>
      <c r="I9" s="5">
        <v>4.48384614345975E-2</v>
      </c>
      <c r="K9" s="5">
        <v>3.2889361608995402E-2</v>
      </c>
      <c r="L9" s="5">
        <v>2.2342407053492799E-2</v>
      </c>
      <c r="M9" s="5">
        <v>2.0277282517769901E-2</v>
      </c>
      <c r="N9" s="5">
        <v>2.0608071833238699E-2</v>
      </c>
      <c r="O9" s="5">
        <v>4.9494291003687303E-2</v>
      </c>
      <c r="P9" s="61">
        <v>0.154202501513757</v>
      </c>
      <c r="Q9" s="5">
        <v>9.2477670579057203E-2</v>
      </c>
    </row>
    <row r="10" spans="1:17" ht="13.2" customHeight="1" x14ac:dyDescent="0.3">
      <c r="A10" s="54" t="s">
        <v>146</v>
      </c>
      <c r="B10" s="47">
        <v>324</v>
      </c>
      <c r="C10" s="125">
        <v>468547.27592320601</v>
      </c>
      <c r="D10" s="125">
        <v>387270.79458974098</v>
      </c>
      <c r="E10" s="125">
        <v>331157.840220424</v>
      </c>
      <c r="F10" s="8">
        <v>0.830706295419534</v>
      </c>
      <c r="G10" s="8">
        <v>0.124286260157924</v>
      </c>
      <c r="H10" s="52">
        <v>1.04145802634004E-2</v>
      </c>
      <c r="I10" s="8">
        <v>3.4592864159141201E-2</v>
      </c>
      <c r="K10" s="8">
        <v>5.7585811106068599E-2</v>
      </c>
      <c r="L10" s="8">
        <v>4.59087467536698E-2</v>
      </c>
      <c r="M10" s="8">
        <v>2.97749360533772E-2</v>
      </c>
      <c r="N10" s="8">
        <v>4.83732017514069E-2</v>
      </c>
      <c r="O10" s="8">
        <v>7.5349160988193803E-2</v>
      </c>
      <c r="P10" s="52">
        <v>0.18865502909870999</v>
      </c>
      <c r="Q10" s="8">
        <v>7.9628671143781499E-2</v>
      </c>
    </row>
    <row r="11" spans="1:17" ht="13.2" customHeight="1" x14ac:dyDescent="0.3">
      <c r="A11" s="2" t="s">
        <v>345</v>
      </c>
      <c r="B11" s="39"/>
      <c r="C11" s="124"/>
      <c r="D11" s="124"/>
      <c r="E11" s="124"/>
      <c r="F11" s="5"/>
      <c r="G11" s="5"/>
      <c r="H11" s="5"/>
      <c r="I11" s="5"/>
      <c r="K11" s="5"/>
      <c r="L11" s="5"/>
      <c r="M11" s="5"/>
      <c r="N11" s="5"/>
      <c r="O11" s="5"/>
      <c r="P11" s="5"/>
      <c r="Q11" s="5"/>
    </row>
    <row r="12" spans="1:17" ht="13.2" customHeight="1" x14ac:dyDescent="0.3">
      <c r="A12" s="4" t="s">
        <v>346</v>
      </c>
      <c r="B12" s="39">
        <v>1569</v>
      </c>
      <c r="C12" s="124">
        <v>342420.11443600297</v>
      </c>
      <c r="D12" s="124">
        <v>294080.88092515699</v>
      </c>
      <c r="E12" s="124">
        <v>294080.88092515699</v>
      </c>
      <c r="F12" s="5">
        <v>0.80786544860560905</v>
      </c>
      <c r="G12" s="5">
        <v>0.14855764873730001</v>
      </c>
      <c r="H12" s="5">
        <v>6.1738960353490803E-3</v>
      </c>
      <c r="I12" s="5">
        <v>3.7403006621744402E-2</v>
      </c>
      <c r="K12" s="5">
        <v>2.1573686899189998E-2</v>
      </c>
      <c r="L12" s="5">
        <v>1.6771484435540999E-2</v>
      </c>
      <c r="M12" s="5">
        <v>1.6771484435540999E-2</v>
      </c>
      <c r="N12" s="5">
        <v>1.5718643996292799E-2</v>
      </c>
      <c r="O12" s="5">
        <v>4.0566801781676001E-2</v>
      </c>
      <c r="P12" s="5">
        <v>0.115076162044978</v>
      </c>
      <c r="Q12" s="5">
        <v>5.1658858185313503E-2</v>
      </c>
    </row>
    <row r="13" spans="1:17" ht="13.2" customHeight="1" x14ac:dyDescent="0.3">
      <c r="A13" s="54" t="s">
        <v>347</v>
      </c>
      <c r="B13" s="47">
        <v>363</v>
      </c>
      <c r="C13" s="125">
        <v>867627.17839799402</v>
      </c>
      <c r="D13" s="125">
        <v>601437.32669377897</v>
      </c>
      <c r="E13" s="125">
        <v>288455.00294099102</v>
      </c>
      <c r="F13" s="8">
        <v>0.76179777124284598</v>
      </c>
      <c r="G13" s="8">
        <v>0.182143810313454</v>
      </c>
      <c r="H13" s="52">
        <v>9.0485168208099907E-3</v>
      </c>
      <c r="I13" s="8">
        <v>4.7009901622889497E-2</v>
      </c>
      <c r="K13" s="8">
        <v>4.64895569012721E-2</v>
      </c>
      <c r="L13" s="8">
        <v>3.2902339673301098E-2</v>
      </c>
      <c r="M13" s="8">
        <v>2.7672736413543501E-2</v>
      </c>
      <c r="N13" s="8">
        <v>3.5785680260657697E-2</v>
      </c>
      <c r="O13" s="8">
        <v>6.2712861474213094E-2</v>
      </c>
      <c r="P13" s="52">
        <v>0.266705802894042</v>
      </c>
      <c r="Q13" s="8">
        <v>0.12613786336730401</v>
      </c>
    </row>
    <row r="14" spans="1:17" ht="13.2" customHeight="1" x14ac:dyDescent="0.3">
      <c r="A14" s="28" t="s">
        <v>212</v>
      </c>
      <c r="B14" s="39"/>
      <c r="C14" s="124"/>
      <c r="D14" s="124"/>
      <c r="E14" s="124"/>
      <c r="F14" s="5"/>
      <c r="G14" s="5"/>
      <c r="H14" s="5"/>
      <c r="I14" s="5"/>
      <c r="K14" s="5"/>
      <c r="L14" s="5"/>
      <c r="M14" s="5"/>
      <c r="N14" s="5"/>
      <c r="O14" s="5"/>
      <c r="P14" s="5"/>
      <c r="Q14" s="5"/>
    </row>
    <row r="15" spans="1:17" ht="13.2" customHeight="1" x14ac:dyDescent="0.3">
      <c r="A15" s="4" t="s">
        <v>213</v>
      </c>
      <c r="B15" s="39">
        <v>590</v>
      </c>
      <c r="C15" s="124">
        <v>556165.62092341203</v>
      </c>
      <c r="D15" s="124">
        <v>416155.95053781499</v>
      </c>
      <c r="E15" s="124">
        <v>328481.871039505</v>
      </c>
      <c r="F15" s="5">
        <v>0.86079074050318305</v>
      </c>
      <c r="G15" s="5">
        <v>0.10495884460858899</v>
      </c>
      <c r="H15" s="5">
        <v>1.9737471405133602E-3</v>
      </c>
      <c r="I15" s="5">
        <v>3.2276667747712103E-2</v>
      </c>
      <c r="K15" s="5">
        <v>2.5332630993205801E-2</v>
      </c>
      <c r="L15" s="5">
        <v>2.04099352977881E-2</v>
      </c>
      <c r="M15" s="5">
        <v>1.7244408905305E-2</v>
      </c>
      <c r="N15" s="5">
        <v>2.0606463762272001E-2</v>
      </c>
      <c r="O15" s="5">
        <v>5.3632338808276302E-2</v>
      </c>
      <c r="P15" s="5">
        <v>0.102061765764505</v>
      </c>
      <c r="Q15" s="5">
        <v>7.4892266972633695E-2</v>
      </c>
    </row>
    <row r="16" spans="1:17" ht="13.2" customHeight="1" x14ac:dyDescent="0.3">
      <c r="A16" s="4" t="s">
        <v>214</v>
      </c>
      <c r="B16" s="39">
        <v>12</v>
      </c>
      <c r="C16" s="127">
        <v>1002403.58333333</v>
      </c>
      <c r="D16" s="127">
        <v>481153.72</v>
      </c>
      <c r="E16" s="124">
        <v>364510.39393939398</v>
      </c>
      <c r="F16" s="61">
        <v>0.65370576372141498</v>
      </c>
      <c r="G16" s="61">
        <v>0.224237277018247</v>
      </c>
      <c r="H16" s="61">
        <v>6.2498113908378396E-3</v>
      </c>
      <c r="I16" s="61">
        <v>0.1158071478695</v>
      </c>
      <c r="K16" s="61">
        <v>0.48920015462136701</v>
      </c>
      <c r="L16" s="61">
        <v>0.19283826075747201</v>
      </c>
      <c r="M16" s="5">
        <v>6.6696607497704397E-2</v>
      </c>
      <c r="N16" s="61">
        <v>0.180737638608749</v>
      </c>
      <c r="O16" s="61">
        <v>0.197494073910289</v>
      </c>
      <c r="P16" s="61">
        <v>0.34415305688826903</v>
      </c>
      <c r="Q16" s="61">
        <v>0.39775978907836701</v>
      </c>
    </row>
    <row r="17" spans="1:17" ht="13.2" customHeight="1" x14ac:dyDescent="0.3">
      <c r="A17" s="4" t="s">
        <v>162</v>
      </c>
      <c r="B17" s="39">
        <v>32</v>
      </c>
      <c r="C17" s="124">
        <v>654361.30449138896</v>
      </c>
      <c r="D17" s="124">
        <v>581597.90620034398</v>
      </c>
      <c r="E17" s="124">
        <v>498457.07073275797</v>
      </c>
      <c r="F17" s="5">
        <v>0.64402893728491695</v>
      </c>
      <c r="G17" s="61">
        <v>0.24398286863004801</v>
      </c>
      <c r="H17" s="61">
        <v>3.45711608044574E-3</v>
      </c>
      <c r="I17" s="61">
        <v>0.108531078004589</v>
      </c>
      <c r="K17" s="5">
        <v>0.12636367833043899</v>
      </c>
      <c r="L17" s="5">
        <v>9.6930975796437294E-2</v>
      </c>
      <c r="M17" s="5">
        <v>6.6593297288368505E-2</v>
      </c>
      <c r="N17" s="5">
        <v>8.6654547881491295E-2</v>
      </c>
      <c r="O17" s="61">
        <v>0.16343316921207601</v>
      </c>
      <c r="P17" s="61">
        <v>0.173129786675495</v>
      </c>
      <c r="Q17" s="61">
        <v>0.48080761251897303</v>
      </c>
    </row>
    <row r="18" spans="1:17" ht="13.2" customHeight="1" x14ac:dyDescent="0.3">
      <c r="A18" s="4" t="s">
        <v>167</v>
      </c>
      <c r="B18" s="39">
        <v>37</v>
      </c>
      <c r="C18" s="124">
        <v>679355.23408488103</v>
      </c>
      <c r="D18" s="124">
        <v>518980.59422492399</v>
      </c>
      <c r="E18" s="124">
        <v>425134.43012760702</v>
      </c>
      <c r="F18" s="5">
        <v>0.70732699523009801</v>
      </c>
      <c r="G18" s="61">
        <v>0.152469356102965</v>
      </c>
      <c r="H18" s="61">
        <v>9.4784377695354097E-2</v>
      </c>
      <c r="I18" s="61">
        <v>4.5419270971583499E-2</v>
      </c>
      <c r="K18" s="5">
        <v>0.102839224267376</v>
      </c>
      <c r="L18" s="5">
        <v>8.2457734326332702E-2</v>
      </c>
      <c r="M18" s="5">
        <v>7.1900763686181299E-2</v>
      </c>
      <c r="N18" s="5">
        <v>7.4359533477440495E-2</v>
      </c>
      <c r="O18" s="61">
        <v>0.159129507197628</v>
      </c>
      <c r="P18" s="61">
        <v>0.30372851461290001</v>
      </c>
      <c r="Q18" s="61">
        <v>0.326368480852684</v>
      </c>
    </row>
    <row r="19" spans="1:17" ht="13.2" customHeight="1" x14ac:dyDescent="0.3">
      <c r="A19" s="4" t="s">
        <v>168</v>
      </c>
      <c r="B19" s="39">
        <v>42</v>
      </c>
      <c r="C19" s="124">
        <v>759427.28328084701</v>
      </c>
      <c r="D19" s="124">
        <v>612981.97585210903</v>
      </c>
      <c r="E19" s="124">
        <v>414607.36267060501</v>
      </c>
      <c r="F19" s="5">
        <v>0.54238018749047701</v>
      </c>
      <c r="G19" s="61">
        <v>0.41062566883743501</v>
      </c>
      <c r="H19" s="61">
        <v>1.07217326209112E-2</v>
      </c>
      <c r="I19" s="61">
        <v>3.62724110511769E-2</v>
      </c>
      <c r="K19" s="5">
        <v>0.122800621182224</v>
      </c>
      <c r="L19" s="5">
        <v>8.8749853395167999E-2</v>
      </c>
      <c r="M19" s="5">
        <v>0.106558055896216</v>
      </c>
      <c r="N19" s="5">
        <v>6.8067276053192197E-2</v>
      </c>
      <c r="O19" s="61">
        <v>0.16105835517953701</v>
      </c>
      <c r="P19" s="61">
        <v>0.397318224457336</v>
      </c>
      <c r="Q19" s="61">
        <v>0.25021078116249601</v>
      </c>
    </row>
    <row r="20" spans="1:17" ht="13.2" customHeight="1" x14ac:dyDescent="0.3">
      <c r="A20" s="4" t="s">
        <v>169</v>
      </c>
      <c r="B20" s="39">
        <v>172</v>
      </c>
      <c r="C20" s="124">
        <v>504426.38870714197</v>
      </c>
      <c r="D20" s="124">
        <v>384706.29185067402</v>
      </c>
      <c r="E20" s="124">
        <v>318922.58693825302</v>
      </c>
      <c r="F20" s="5">
        <v>0.69333890838922696</v>
      </c>
      <c r="G20" s="5">
        <v>0.28046391842818802</v>
      </c>
      <c r="H20" s="61">
        <v>2.7412594546603999E-4</v>
      </c>
      <c r="I20" s="5">
        <v>2.5923047237118899E-2</v>
      </c>
      <c r="K20" s="5">
        <v>4.8184338169612199E-2</v>
      </c>
      <c r="L20" s="5">
        <v>3.2583540911111902E-2</v>
      </c>
      <c r="M20" s="5">
        <v>3.23075485534196E-2</v>
      </c>
      <c r="N20" s="5">
        <v>3.2152461276871401E-2</v>
      </c>
      <c r="O20" s="5">
        <v>5.1640580346248001E-2</v>
      </c>
      <c r="P20" s="61">
        <v>0.29762456924839797</v>
      </c>
      <c r="Q20" s="5">
        <v>0.149877647983404</v>
      </c>
    </row>
    <row r="21" spans="1:17" ht="13.2" customHeight="1" x14ac:dyDescent="0.3">
      <c r="A21" s="4" t="s">
        <v>170</v>
      </c>
      <c r="B21" s="39">
        <v>74</v>
      </c>
      <c r="C21" s="124">
        <v>589675.12212298496</v>
      </c>
      <c r="D21" s="124">
        <v>435171.17698150902</v>
      </c>
      <c r="E21" s="124">
        <v>390774.42677352502</v>
      </c>
      <c r="F21" s="5">
        <v>0.75144186547862202</v>
      </c>
      <c r="G21" s="5">
        <v>0.20002220536965301</v>
      </c>
      <c r="H21" s="61">
        <v>4.0978302067178497E-3</v>
      </c>
      <c r="I21" s="61">
        <v>4.44380989450072E-2</v>
      </c>
      <c r="K21" s="5">
        <v>0.104629689078216</v>
      </c>
      <c r="L21" s="5">
        <v>4.4759989137335698E-2</v>
      </c>
      <c r="M21" s="5">
        <v>3.7037185973744099E-2</v>
      </c>
      <c r="N21" s="5">
        <v>4.4228610453838198E-2</v>
      </c>
      <c r="O21" s="5">
        <v>9.0334118440982297E-2</v>
      </c>
      <c r="P21" s="61">
        <v>0.209572991715017</v>
      </c>
      <c r="Q21" s="61">
        <v>0.197282169831279</v>
      </c>
    </row>
    <row r="22" spans="1:17" ht="13.2" customHeight="1" x14ac:dyDescent="0.3">
      <c r="A22" s="4" t="s">
        <v>216</v>
      </c>
      <c r="B22" s="39">
        <v>14</v>
      </c>
      <c r="C22" s="124">
        <v>661098.251848032</v>
      </c>
      <c r="D22" s="124">
        <v>513500.93884363701</v>
      </c>
      <c r="E22" s="127">
        <v>369414.84447646502</v>
      </c>
      <c r="F22" s="5">
        <v>0.69591095984595397</v>
      </c>
      <c r="G22" s="61">
        <v>0.247271000502157</v>
      </c>
      <c r="H22" s="61">
        <v>1.5603288664537199E-3</v>
      </c>
      <c r="I22" s="61">
        <v>5.52577107854351E-2</v>
      </c>
      <c r="K22" s="5">
        <v>0.115749877231466</v>
      </c>
      <c r="L22" s="5">
        <v>0.116981804249746</v>
      </c>
      <c r="M22" s="61">
        <v>0.15910057678876899</v>
      </c>
      <c r="N22" s="5">
        <v>8.7483925476769905E-2</v>
      </c>
      <c r="O22" s="61">
        <v>0.24978711004979801</v>
      </c>
      <c r="P22" s="61">
        <v>0.81316538801967297</v>
      </c>
      <c r="Q22" s="61">
        <v>0.48923322153107601</v>
      </c>
    </row>
    <row r="23" spans="1:17" ht="13.2" customHeight="1" x14ac:dyDescent="0.3">
      <c r="A23" s="4" t="s">
        <v>217</v>
      </c>
      <c r="B23" s="39">
        <v>10</v>
      </c>
      <c r="C23" s="127">
        <v>1137048.2</v>
      </c>
      <c r="D23" s="127">
        <v>874652.46153846197</v>
      </c>
      <c r="E23" s="124">
        <v>516840.090909091</v>
      </c>
      <c r="F23" s="61">
        <v>0.78621988056443004</v>
      </c>
      <c r="G23" s="61">
        <v>0.188183930989029</v>
      </c>
      <c r="H23" s="61">
        <v>1.32248571344645E-2</v>
      </c>
      <c r="I23" s="61">
        <v>1.23713313120763E-2</v>
      </c>
      <c r="K23" s="61">
        <v>0.51271793245834896</v>
      </c>
      <c r="L23" s="61">
        <v>0.37707867683482899</v>
      </c>
      <c r="M23" s="5">
        <v>0.114534875264957</v>
      </c>
      <c r="N23" s="61">
        <v>0.394966039309745</v>
      </c>
      <c r="O23" s="61">
        <v>0.386753849261184</v>
      </c>
      <c r="P23" s="61">
        <v>0.63171891156187998</v>
      </c>
      <c r="Q23" s="61">
        <v>0.37496340288023799</v>
      </c>
    </row>
    <row r="24" spans="1:17" ht="13.2" customHeight="1" x14ac:dyDescent="0.3">
      <c r="A24" s="4" t="s">
        <v>218</v>
      </c>
      <c r="B24" s="39">
        <v>9</v>
      </c>
      <c r="C24" s="127">
        <v>668606.53902185196</v>
      </c>
      <c r="D24" s="127">
        <v>546369.79931972804</v>
      </c>
      <c r="E24" s="127">
        <v>546369.79931972804</v>
      </c>
      <c r="F24" s="61">
        <v>0.70622670333773396</v>
      </c>
      <c r="G24" s="61">
        <v>0.240433603811019</v>
      </c>
      <c r="H24" s="61">
        <v>2.2419155808240001E-5</v>
      </c>
      <c r="I24" s="61">
        <v>5.33172736954384E-2</v>
      </c>
      <c r="K24" s="61">
        <v>0.184469526049934</v>
      </c>
      <c r="L24" s="61">
        <v>0.21631916342351201</v>
      </c>
      <c r="M24" s="61">
        <v>0.21631916342351201</v>
      </c>
      <c r="N24" s="61">
        <v>0.19573464057388801</v>
      </c>
      <c r="O24" s="61">
        <v>0.30652995577591402</v>
      </c>
      <c r="P24" s="61">
        <v>0.74747637436413905</v>
      </c>
      <c r="Q24" s="61">
        <v>0.50573721421915097</v>
      </c>
    </row>
    <row r="25" spans="1:17" ht="13.2" customHeight="1" x14ac:dyDescent="0.3">
      <c r="A25" s="4" t="s">
        <v>219</v>
      </c>
      <c r="B25" s="39">
        <v>14</v>
      </c>
      <c r="C25" s="127">
        <v>1393998.57406015</v>
      </c>
      <c r="D25" s="127">
        <v>1079800.8756552101</v>
      </c>
      <c r="E25" s="127">
        <v>691539.76258858596</v>
      </c>
      <c r="F25" s="61">
        <v>0.82228998310317702</v>
      </c>
      <c r="G25" s="61">
        <v>0.13702326356491301</v>
      </c>
      <c r="H25" s="61">
        <v>1.0290047850118E-3</v>
      </c>
      <c r="I25" s="61">
        <v>3.96577485468982E-2</v>
      </c>
      <c r="K25" s="61">
        <v>0.231448695452425</v>
      </c>
      <c r="L25" s="61">
        <v>0.24511163428146701</v>
      </c>
      <c r="M25" s="61">
        <v>0.15329176790976701</v>
      </c>
      <c r="N25" s="61">
        <v>0.27559795806048698</v>
      </c>
      <c r="O25" s="61">
        <v>0.23157335893456599</v>
      </c>
      <c r="P25" s="61">
        <v>0.42137450553014899</v>
      </c>
      <c r="Q25" s="61">
        <v>0.27132114597592599</v>
      </c>
    </row>
    <row r="26" spans="1:17" ht="13.2" customHeight="1" x14ac:dyDescent="0.3">
      <c r="A26" s="4" t="s">
        <v>220</v>
      </c>
      <c r="B26" s="39">
        <v>128</v>
      </c>
      <c r="C26" s="124">
        <v>608981.15284952102</v>
      </c>
      <c r="D26" s="124">
        <v>461158.91636999202</v>
      </c>
      <c r="E26" s="124">
        <v>338351.572017967</v>
      </c>
      <c r="F26" s="5">
        <v>0.83023673885688998</v>
      </c>
      <c r="G26" s="5">
        <v>0.14140300610067599</v>
      </c>
      <c r="H26" s="5">
        <v>2.7070321460056501E-3</v>
      </c>
      <c r="I26" s="5">
        <v>2.5653222896428501E-2</v>
      </c>
      <c r="K26" s="5">
        <v>3.8634190904275799E-2</v>
      </c>
      <c r="L26" s="5">
        <v>3.5416798858243399E-2</v>
      </c>
      <c r="M26" s="5">
        <v>3.4448026863648201E-2</v>
      </c>
      <c r="N26" s="5">
        <v>3.4270740086906601E-2</v>
      </c>
      <c r="O26" s="5">
        <v>6.79970062285013E-2</v>
      </c>
      <c r="P26" s="5">
        <v>0.108374314743371</v>
      </c>
      <c r="Q26" s="5">
        <v>0.136318155164355</v>
      </c>
    </row>
    <row r="27" spans="1:17" ht="13.2" customHeight="1" x14ac:dyDescent="0.3">
      <c r="A27" s="4" t="s">
        <v>221</v>
      </c>
      <c r="B27" s="39">
        <v>38</v>
      </c>
      <c r="C27" s="124">
        <v>524170.151337168</v>
      </c>
      <c r="D27" s="124">
        <v>453552.55385147402</v>
      </c>
      <c r="E27" s="124">
        <v>279384.25636418402</v>
      </c>
      <c r="F27" s="5">
        <v>0.90603220735607404</v>
      </c>
      <c r="G27" s="61">
        <v>6.2943562745314305E-2</v>
      </c>
      <c r="H27" s="61">
        <v>5.8008177099393003E-4</v>
      </c>
      <c r="I27" s="61">
        <v>3.0444148127618201E-2</v>
      </c>
      <c r="K27" s="5">
        <v>7.5141806385884399E-2</v>
      </c>
      <c r="L27" s="5">
        <v>7.02910643882355E-2</v>
      </c>
      <c r="M27" s="5">
        <v>9.3115769212009994E-2</v>
      </c>
      <c r="N27" s="5">
        <v>6.8783608163424201E-2</v>
      </c>
      <c r="O27" s="61">
        <v>0.17184203559663699</v>
      </c>
      <c r="P27" s="61">
        <v>0.64319142229278203</v>
      </c>
      <c r="Q27" s="61">
        <v>0.28342800911669302</v>
      </c>
    </row>
    <row r="28" spans="1:17" ht="13.2" customHeight="1" x14ac:dyDescent="0.3">
      <c r="A28" s="4" t="s">
        <v>222</v>
      </c>
      <c r="B28" s="39">
        <v>34</v>
      </c>
      <c r="C28" s="124">
        <v>554754.49603437795</v>
      </c>
      <c r="D28" s="124">
        <v>483463.28685589798</v>
      </c>
      <c r="E28" s="124">
        <v>323859.20140348398</v>
      </c>
      <c r="F28" s="5">
        <v>0.83871181665663697</v>
      </c>
      <c r="G28" s="61">
        <v>0.104817428676303</v>
      </c>
      <c r="H28" s="61">
        <v>6.4019370657456597E-3</v>
      </c>
      <c r="I28" s="61">
        <v>5.0068817601315103E-2</v>
      </c>
      <c r="K28" s="5">
        <v>8.3302430159277893E-2</v>
      </c>
      <c r="L28" s="5">
        <v>6.9430581209915895E-2</v>
      </c>
      <c r="M28" s="5">
        <v>6.8834434852341198E-2</v>
      </c>
      <c r="N28" s="5">
        <v>7.10550282371121E-2</v>
      </c>
      <c r="O28" s="61">
        <v>0.20574954305304</v>
      </c>
      <c r="P28" s="61">
        <v>0.289259511073027</v>
      </c>
      <c r="Q28" s="61">
        <v>0.270955152452732</v>
      </c>
    </row>
    <row r="29" spans="1:17" ht="13.2" customHeight="1" x14ac:dyDescent="0.3">
      <c r="A29" s="4" t="s">
        <v>223</v>
      </c>
      <c r="B29" s="39">
        <v>18</v>
      </c>
      <c r="C29" s="124">
        <v>421247.104141291</v>
      </c>
      <c r="D29" s="124">
        <v>421247.104141291</v>
      </c>
      <c r="E29" s="124">
        <v>323218.57242990698</v>
      </c>
      <c r="F29" s="5">
        <v>0.82879987486260898</v>
      </c>
      <c r="G29" s="61">
        <v>8.5055346759107295E-2</v>
      </c>
      <c r="H29" s="61">
        <v>9.3082811522126902E-3</v>
      </c>
      <c r="I29" s="61">
        <v>7.6836497226071304E-2</v>
      </c>
      <c r="K29" s="5">
        <v>0.102629249417983</v>
      </c>
      <c r="L29" s="5">
        <v>0.102629249417983</v>
      </c>
      <c r="M29" s="5">
        <v>8.8443709919846E-2</v>
      </c>
      <c r="N29" s="5">
        <v>9.5522446309188602E-2</v>
      </c>
      <c r="O29" s="61">
        <v>0.18314048656242199</v>
      </c>
      <c r="P29" s="61">
        <v>0.69171037672109004</v>
      </c>
      <c r="Q29" s="61">
        <v>0.340046759725804</v>
      </c>
    </row>
    <row r="30" spans="1:17" ht="13.2" customHeight="1" x14ac:dyDescent="0.3">
      <c r="A30" s="4" t="s">
        <v>171</v>
      </c>
      <c r="B30" s="39">
        <v>56</v>
      </c>
      <c r="C30" s="124">
        <v>753618.93097244203</v>
      </c>
      <c r="D30" s="124">
        <v>517077.97019437997</v>
      </c>
      <c r="E30" s="124">
        <v>429580.25565419998</v>
      </c>
      <c r="F30" s="5">
        <v>0.673510074700581</v>
      </c>
      <c r="G30" s="5">
        <v>0.24071444304509301</v>
      </c>
      <c r="H30" s="61">
        <v>3.51200932861961E-2</v>
      </c>
      <c r="I30" s="5">
        <v>5.0655388968129898E-2</v>
      </c>
      <c r="K30" s="5">
        <v>9.8174636825510406E-2</v>
      </c>
      <c r="L30" s="5">
        <v>4.3536159811822898E-2</v>
      </c>
      <c r="M30" s="5">
        <v>3.7877851588566699E-2</v>
      </c>
      <c r="N30" s="5">
        <v>4.5236589087615998E-2</v>
      </c>
      <c r="O30" s="5">
        <v>9.6969855109482306E-2</v>
      </c>
      <c r="P30" s="61">
        <v>0.21836283840482501</v>
      </c>
      <c r="Q30" s="5">
        <v>0.14991423014802799</v>
      </c>
    </row>
    <row r="31" spans="1:17" ht="13.2" customHeight="1" x14ac:dyDescent="0.3">
      <c r="A31" s="4" t="s">
        <v>224</v>
      </c>
      <c r="B31" s="39">
        <v>6</v>
      </c>
      <c r="C31" s="127">
        <v>257576.66666666701</v>
      </c>
      <c r="D31" s="127">
        <v>257576.66666666701</v>
      </c>
      <c r="E31" s="127">
        <v>257576.66666666701</v>
      </c>
      <c r="F31" s="61">
        <v>0.86995134134820695</v>
      </c>
      <c r="G31" s="61">
        <v>0.116109119614872</v>
      </c>
      <c r="H31" s="61">
        <v>3.1705770450220002E-5</v>
      </c>
      <c r="I31" s="61">
        <v>1.39078332664708E-2</v>
      </c>
      <c r="K31" s="61">
        <v>0.15489869763837899</v>
      </c>
      <c r="L31" s="61">
        <v>0.15489869763837899</v>
      </c>
      <c r="M31" s="61">
        <v>0.15489869763837899</v>
      </c>
      <c r="N31" s="61">
        <v>0.162340537864826</v>
      </c>
      <c r="O31" s="61">
        <v>0.30530241669056302</v>
      </c>
      <c r="P31" s="61">
        <v>1</v>
      </c>
      <c r="Q31" s="61">
        <v>0.20274571200797201</v>
      </c>
    </row>
    <row r="32" spans="1:17" ht="13.2" customHeight="1" x14ac:dyDescent="0.3">
      <c r="A32" s="4" t="s">
        <v>225</v>
      </c>
      <c r="B32" s="39">
        <v>39</v>
      </c>
      <c r="C32" s="124">
        <v>324353.09396432899</v>
      </c>
      <c r="D32" s="124">
        <v>318676.60778188199</v>
      </c>
      <c r="E32" s="124">
        <v>254502.13237000399</v>
      </c>
      <c r="F32" s="5">
        <v>0.87469080410594502</v>
      </c>
      <c r="G32" s="61">
        <v>6.9510319837147894E-2</v>
      </c>
      <c r="H32" s="61">
        <v>5.7733253980871502E-3</v>
      </c>
      <c r="I32" s="61">
        <v>5.0025550658819702E-2</v>
      </c>
      <c r="K32" s="5">
        <v>0.112121393577474</v>
      </c>
      <c r="L32" s="5">
        <v>0.113317041277399</v>
      </c>
      <c r="M32" s="5">
        <v>6.1589674733552403E-2</v>
      </c>
      <c r="N32" s="5">
        <v>0.111197093722872</v>
      </c>
      <c r="O32" s="61">
        <v>0.19179232920483399</v>
      </c>
      <c r="P32" s="61">
        <v>0.34942152975754098</v>
      </c>
      <c r="Q32" s="61">
        <v>0.21316233144564001</v>
      </c>
    </row>
    <row r="33" spans="1:17" ht="13.2" customHeight="1" x14ac:dyDescent="0.3">
      <c r="A33" s="4" t="s">
        <v>226</v>
      </c>
      <c r="B33" s="39">
        <v>89</v>
      </c>
      <c r="C33" s="124">
        <v>139832.52937055801</v>
      </c>
      <c r="D33" s="124">
        <v>138595.42830313501</v>
      </c>
      <c r="E33" s="124">
        <v>130133.476098848</v>
      </c>
      <c r="F33" s="5">
        <v>0.83121893940149405</v>
      </c>
      <c r="G33" s="5">
        <v>8.6466238381141897E-2</v>
      </c>
      <c r="H33" s="61">
        <v>1.0363722014001899E-2</v>
      </c>
      <c r="I33" s="61">
        <v>7.1951100203361998E-2</v>
      </c>
      <c r="K33" s="5">
        <v>4.8386899508441598E-2</v>
      </c>
      <c r="L33" s="5">
        <v>4.8445598800374197E-2</v>
      </c>
      <c r="M33" s="5">
        <v>4.4902613285711601E-2</v>
      </c>
      <c r="N33" s="5">
        <v>5.3378650857851803E-2</v>
      </c>
      <c r="O33" s="5">
        <v>0.10069632806449499</v>
      </c>
      <c r="P33" s="61">
        <v>0.58264257449678103</v>
      </c>
      <c r="Q33" s="61">
        <v>0.20838053101843501</v>
      </c>
    </row>
    <row r="34" spans="1:17" ht="13.2" customHeight="1" x14ac:dyDescent="0.3">
      <c r="A34" s="4" t="s">
        <v>227</v>
      </c>
      <c r="B34" s="39">
        <v>483</v>
      </c>
      <c r="C34" s="124">
        <v>127906.677114288</v>
      </c>
      <c r="D34" s="124">
        <v>125773.57661135901</v>
      </c>
      <c r="E34" s="124">
        <v>111140.297760712</v>
      </c>
      <c r="F34" s="5">
        <v>0.89044313901267702</v>
      </c>
      <c r="G34" s="5">
        <v>6.0287292835217901E-2</v>
      </c>
      <c r="H34" s="61">
        <v>7.7224647021961303E-3</v>
      </c>
      <c r="I34" s="5">
        <v>4.15471034499088E-2</v>
      </c>
      <c r="K34" s="5">
        <v>2.3317297572796498E-2</v>
      </c>
      <c r="L34" s="5">
        <v>2.11985841080033E-2</v>
      </c>
      <c r="M34" s="5">
        <v>1.80672599867703E-2</v>
      </c>
      <c r="N34" s="5">
        <v>2.0902376051996002E-2</v>
      </c>
      <c r="O34" s="5">
        <v>7.4297930899204098E-2</v>
      </c>
      <c r="P34" s="61">
        <v>0.33503938882693102</v>
      </c>
      <c r="Q34" s="5">
        <v>9.7792884433353794E-2</v>
      </c>
    </row>
    <row r="35" spans="1:17" ht="13.2" customHeight="1" x14ac:dyDescent="0.3">
      <c r="A35" s="56" t="s">
        <v>172</v>
      </c>
      <c r="B35" s="50">
        <v>35</v>
      </c>
      <c r="C35" s="126">
        <v>704402.68313551904</v>
      </c>
      <c r="D35" s="126">
        <v>532033.38853393996</v>
      </c>
      <c r="E35" s="126">
        <v>422321.26505320502</v>
      </c>
      <c r="F35" s="11">
        <v>0.57963256860567103</v>
      </c>
      <c r="G35" s="11">
        <v>0.39892707505837999</v>
      </c>
      <c r="H35" s="111">
        <v>3.5007587628872899E-3</v>
      </c>
      <c r="I35" s="111">
        <v>1.7939597573061499E-2</v>
      </c>
      <c r="K35" s="11">
        <v>0.120580400090564</v>
      </c>
      <c r="L35" s="11">
        <v>7.99700216155418E-2</v>
      </c>
      <c r="M35" s="11">
        <v>5.1704571208898403E-2</v>
      </c>
      <c r="N35" s="11">
        <v>7.6429230254289895E-2</v>
      </c>
      <c r="O35" s="11">
        <v>0.13887363352131399</v>
      </c>
      <c r="P35" s="111">
        <v>0.426089157153693</v>
      </c>
      <c r="Q35" s="111">
        <v>0.21797025977991999</v>
      </c>
    </row>
    <row r="36" spans="1:17" ht="169.2" customHeight="1" x14ac:dyDescent="0.3">
      <c r="A36" s="176" t="s">
        <v>594</v>
      </c>
      <c r="B36" s="186"/>
      <c r="C36" s="192"/>
      <c r="D36" s="192"/>
      <c r="E36" s="192"/>
      <c r="F36" s="187"/>
      <c r="G36" s="187"/>
      <c r="H36" s="187"/>
      <c r="I36" s="187"/>
      <c r="K36" s="5"/>
      <c r="L36" s="5"/>
      <c r="M36" s="5"/>
      <c r="N36" s="5"/>
      <c r="O36" s="5"/>
      <c r="P36" s="5"/>
      <c r="Q36" s="5"/>
    </row>
    <row r="37" spans="1:17" ht="13.2" customHeight="1" x14ac:dyDescent="0.3"/>
    <row r="38" spans="1:17" ht="13.2" customHeight="1" x14ac:dyDescent="0.3"/>
    <row r="39" spans="1:17" ht="13.2" customHeight="1" x14ac:dyDescent="0.3"/>
    <row r="40" spans="1:17" ht="13.2" customHeight="1" x14ac:dyDescent="0.3"/>
    <row r="41" spans="1:17" ht="13.2" customHeight="1" x14ac:dyDescent="0.3"/>
    <row r="42" spans="1:17" ht="13.2" customHeight="1" x14ac:dyDescent="0.3"/>
    <row r="43" spans="1:17" ht="13.2" customHeight="1" x14ac:dyDescent="0.3"/>
    <row r="44" spans="1:17" ht="13.2" customHeight="1" x14ac:dyDescent="0.3"/>
    <row r="45" spans="1:17" ht="13.2" customHeight="1" x14ac:dyDescent="0.3"/>
    <row r="46" spans="1:17" ht="13.2" customHeight="1" x14ac:dyDescent="0.3"/>
    <row r="47" spans="1:17" ht="13.2" customHeight="1" x14ac:dyDescent="0.3"/>
    <row r="48" spans="1:17"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6">
    <mergeCell ref="A36:I36"/>
    <mergeCell ref="A2:I2"/>
    <mergeCell ref="A3:A5"/>
    <mergeCell ref="B3:B5"/>
    <mergeCell ref="C3:E3"/>
    <mergeCell ref="F3:I3"/>
    <mergeCell ref="K3:Q3"/>
    <mergeCell ref="C4:C5"/>
    <mergeCell ref="D4:D5"/>
    <mergeCell ref="E4:E5"/>
    <mergeCell ref="F4:F5"/>
    <mergeCell ref="G4:G5"/>
    <mergeCell ref="H4:H5"/>
    <mergeCell ref="I4:I5"/>
    <mergeCell ref="K4:M4"/>
    <mergeCell ref="N5:Q5"/>
  </mergeCells>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90"/>
  <sheetViews>
    <sheetView showGridLines="0" workbookViewId="0"/>
  </sheetViews>
  <sheetFormatPr baseColWidth="10" defaultRowHeight="14.4" x14ac:dyDescent="0.3"/>
  <cols>
    <col min="1" max="1" width="45.6640625" customWidth="1"/>
    <col min="4" max="4" width="13.6640625" customWidth="1"/>
    <col min="7" max="8" width="13.6640625" customWidth="1"/>
    <col min="12" max="12" width="13.6640625" customWidth="1"/>
    <col min="16" max="16" width="13.6640625" customWidth="1"/>
    <col min="18" max="20" width="13.6640625" customWidth="1"/>
    <col min="24" max="24" width="13.6640625" customWidth="1"/>
  </cols>
  <sheetData>
    <row r="1" spans="1:24" ht="13.2" customHeight="1" x14ac:dyDescent="0.3">
      <c r="A1" s="2" t="s">
        <v>348</v>
      </c>
      <c r="J1" s="14" t="str">
        <f>HYPERLINK("#'Verzeichnis'!A1", "Zurück zum Verzeichnis")</f>
        <v>Zurück zum Verzeichnis</v>
      </c>
      <c r="O1" s="1"/>
    </row>
    <row r="2" spans="1:24" ht="13.2" customHeight="1" x14ac:dyDescent="0.3">
      <c r="A2" s="170" t="s">
        <v>29</v>
      </c>
      <c r="B2" s="166"/>
      <c r="C2" s="166"/>
      <c r="D2" s="166"/>
      <c r="E2" s="166"/>
      <c r="F2" s="166"/>
      <c r="G2" s="166"/>
      <c r="H2" s="166"/>
      <c r="I2" s="166"/>
      <c r="J2" s="166"/>
      <c r="K2" s="166"/>
      <c r="L2" s="166"/>
    </row>
    <row r="3" spans="1:24" ht="13.2" customHeight="1" x14ac:dyDescent="0.3">
      <c r="A3" s="174" t="s">
        <v>334</v>
      </c>
      <c r="B3" s="167" t="s">
        <v>79</v>
      </c>
      <c r="C3" s="167"/>
      <c r="D3" s="167"/>
      <c r="E3" s="179" t="s">
        <v>86</v>
      </c>
      <c r="F3" s="179"/>
      <c r="G3" s="179"/>
      <c r="H3" s="179"/>
      <c r="I3" s="179"/>
      <c r="J3" s="167" t="s">
        <v>80</v>
      </c>
      <c r="K3" s="167"/>
      <c r="L3" s="167"/>
      <c r="N3" s="167" t="s">
        <v>73</v>
      </c>
      <c r="O3" s="167"/>
      <c r="P3" s="167"/>
      <c r="Q3" s="179"/>
      <c r="R3" s="179"/>
      <c r="S3" s="179"/>
      <c r="T3" s="179"/>
      <c r="U3" s="179"/>
      <c r="V3" s="167"/>
      <c r="W3" s="167"/>
      <c r="X3" s="167"/>
    </row>
    <row r="4" spans="1:24" ht="13.2" customHeight="1" x14ac:dyDescent="0.3">
      <c r="A4" s="166"/>
      <c r="B4" s="167" t="s">
        <v>176</v>
      </c>
      <c r="C4" s="167" t="s">
        <v>177</v>
      </c>
      <c r="D4" s="167" t="s">
        <v>210</v>
      </c>
      <c r="E4" s="173" t="s">
        <v>87</v>
      </c>
      <c r="F4" s="173" t="s">
        <v>89</v>
      </c>
      <c r="G4" s="173" t="s">
        <v>349</v>
      </c>
      <c r="H4" s="173" t="s">
        <v>92</v>
      </c>
      <c r="I4" s="173" t="s">
        <v>97</v>
      </c>
      <c r="J4" s="167" t="s">
        <v>176</v>
      </c>
      <c r="K4" s="167" t="s">
        <v>177</v>
      </c>
      <c r="L4" s="167" t="s">
        <v>210</v>
      </c>
      <c r="N4" s="167" t="s">
        <v>79</v>
      </c>
      <c r="O4" s="167"/>
      <c r="P4" s="167"/>
      <c r="Q4" s="173" t="s">
        <v>87</v>
      </c>
      <c r="R4" s="173" t="s">
        <v>89</v>
      </c>
      <c r="S4" s="173" t="s">
        <v>349</v>
      </c>
      <c r="T4" s="173" t="s">
        <v>92</v>
      </c>
      <c r="U4" s="173" t="s">
        <v>97</v>
      </c>
      <c r="V4" s="167" t="s">
        <v>80</v>
      </c>
      <c r="W4" s="167"/>
      <c r="X4" s="167"/>
    </row>
    <row r="5" spans="1:24" ht="25.95" customHeight="1" x14ac:dyDescent="0.3">
      <c r="A5" s="166"/>
      <c r="B5" s="167"/>
      <c r="C5" s="167"/>
      <c r="D5" s="167"/>
      <c r="E5" s="173"/>
      <c r="F5" s="173"/>
      <c r="G5" s="173"/>
      <c r="H5" s="173"/>
      <c r="I5" s="173"/>
      <c r="J5" s="167"/>
      <c r="K5" s="167"/>
      <c r="L5" s="167"/>
      <c r="N5" s="167"/>
      <c r="O5" s="167"/>
      <c r="P5" s="167"/>
      <c r="Q5" s="173"/>
      <c r="R5" s="173"/>
      <c r="S5" s="173"/>
      <c r="T5" s="173"/>
      <c r="U5" s="173"/>
      <c r="V5" s="167"/>
      <c r="W5" s="167"/>
      <c r="X5" s="167"/>
    </row>
    <row r="6" spans="1:24" ht="13.2" customHeight="1" x14ac:dyDescent="0.3">
      <c r="A6" s="166" t="s">
        <v>189</v>
      </c>
      <c r="B6" s="167" t="s">
        <v>350</v>
      </c>
      <c r="C6" s="167" t="s">
        <v>351</v>
      </c>
      <c r="D6" s="167" t="s">
        <v>352</v>
      </c>
      <c r="E6" s="173" t="s">
        <v>353</v>
      </c>
      <c r="F6" s="173" t="s">
        <v>354</v>
      </c>
      <c r="G6" s="173" t="s">
        <v>355</v>
      </c>
      <c r="H6" s="173" t="s">
        <v>356</v>
      </c>
      <c r="I6" s="173" t="s">
        <v>357</v>
      </c>
      <c r="J6" s="167" t="s">
        <v>358</v>
      </c>
      <c r="K6" s="167" t="s">
        <v>359</v>
      </c>
      <c r="L6" s="167" t="s">
        <v>360</v>
      </c>
      <c r="M6" t="s">
        <v>66</v>
      </c>
      <c r="N6" s="16" t="s">
        <v>176</v>
      </c>
      <c r="O6" s="16" t="s">
        <v>177</v>
      </c>
      <c r="P6" s="16" t="s">
        <v>210</v>
      </c>
      <c r="Q6" s="173" t="s">
        <v>177</v>
      </c>
      <c r="R6" s="173" t="s">
        <v>361</v>
      </c>
      <c r="S6" s="173" t="s">
        <v>362</v>
      </c>
      <c r="T6" s="173" t="s">
        <v>363</v>
      </c>
      <c r="U6" s="173" t="s">
        <v>364</v>
      </c>
      <c r="V6" s="16" t="s">
        <v>176</v>
      </c>
      <c r="W6" s="16" t="s">
        <v>177</v>
      </c>
      <c r="X6" s="16" t="s">
        <v>210</v>
      </c>
    </row>
    <row r="7" spans="1:24" ht="13.2" customHeight="1" x14ac:dyDescent="0.3">
      <c r="A7" s="55" t="s">
        <v>122</v>
      </c>
      <c r="B7" s="128">
        <v>222588.159659931</v>
      </c>
      <c r="C7" s="128">
        <v>183222.58864449599</v>
      </c>
      <c r="D7" s="128">
        <v>148507.18471459701</v>
      </c>
      <c r="E7" s="81">
        <v>0.57979796178203302</v>
      </c>
      <c r="F7" s="81">
        <v>5.23583195299894E-2</v>
      </c>
      <c r="G7" s="81">
        <v>0.11089259256704299</v>
      </c>
      <c r="H7" s="81">
        <v>4.7099055027380203E-2</v>
      </c>
      <c r="I7" s="81">
        <v>0.209852071093554</v>
      </c>
      <c r="J7" s="128">
        <v>215121.193126197</v>
      </c>
      <c r="K7" s="128">
        <v>177076.18382348999</v>
      </c>
      <c r="L7" s="128">
        <v>143525.34659716499</v>
      </c>
      <c r="N7" s="81">
        <v>3.0499718609550398E-2</v>
      </c>
      <c r="O7" s="81">
        <v>2.3932694628422801E-2</v>
      </c>
      <c r="P7" s="81">
        <v>1.7168997728077302E-2</v>
      </c>
      <c r="Q7" s="81">
        <v>2.5166548537856399E-2</v>
      </c>
      <c r="R7" s="81">
        <v>9.8430012619796101E-2</v>
      </c>
      <c r="S7" s="81">
        <v>1.95852839321543E-2</v>
      </c>
      <c r="T7" s="81">
        <v>3.2811835251763302E-2</v>
      </c>
      <c r="U7" s="81">
        <v>1.9482620249792401E-2</v>
      </c>
      <c r="V7" s="81">
        <v>2.1693161693501599E-2</v>
      </c>
      <c r="W7" s="81">
        <v>1.522675583348E-2</v>
      </c>
      <c r="X7" s="81">
        <v>1.52204096265785E-2</v>
      </c>
    </row>
    <row r="8" spans="1:24" ht="13.2" customHeight="1" x14ac:dyDescent="0.3">
      <c r="A8" s="2" t="s">
        <v>143</v>
      </c>
    </row>
    <row r="9" spans="1:24" ht="13.2" customHeight="1" x14ac:dyDescent="0.3">
      <c r="A9" s="1" t="s">
        <v>144</v>
      </c>
      <c r="B9" s="124">
        <v>196850.74827880401</v>
      </c>
      <c r="C9" s="124">
        <v>162114.88276843799</v>
      </c>
      <c r="D9" s="124">
        <v>130260.28675436501</v>
      </c>
      <c r="E9" s="5">
        <v>0.55806228908241695</v>
      </c>
      <c r="F9" s="5">
        <v>5.0727323324849499E-2</v>
      </c>
      <c r="G9" s="5">
        <v>0.128915457883927</v>
      </c>
      <c r="H9" s="5">
        <v>4.62480345430301E-2</v>
      </c>
      <c r="I9" s="5">
        <v>0.21604689516577699</v>
      </c>
      <c r="J9" s="124">
        <v>188762.555588202</v>
      </c>
      <c r="K9" s="124">
        <v>155453.91540453199</v>
      </c>
      <c r="L9" s="124">
        <v>124908.15927497001</v>
      </c>
      <c r="N9" s="5">
        <v>6.2202466029562899E-2</v>
      </c>
      <c r="O9" s="5">
        <v>4.7436754531288899E-2</v>
      </c>
      <c r="P9" s="5">
        <v>3.1767838178600301E-2</v>
      </c>
      <c r="Q9" s="5">
        <v>5.2009809762986602E-2</v>
      </c>
      <c r="R9" s="5">
        <v>0.11700819538155099</v>
      </c>
      <c r="S9" s="5">
        <v>3.35460825277165E-2</v>
      </c>
      <c r="T9" s="5">
        <v>6.6744970458583006E-2</v>
      </c>
      <c r="U9" s="5">
        <v>4.2556701732649999E-2</v>
      </c>
      <c r="V9" s="5">
        <v>3.5717576451552602E-2</v>
      </c>
      <c r="W9" s="5">
        <v>2.5251983695344801E-2</v>
      </c>
      <c r="X9" s="5">
        <v>2.4665782526638799E-2</v>
      </c>
    </row>
    <row r="10" spans="1:24" ht="13.2" customHeight="1" x14ac:dyDescent="0.3">
      <c r="A10" s="1" t="s">
        <v>145</v>
      </c>
      <c r="B10" s="124">
        <v>234141.04885296201</v>
      </c>
      <c r="C10" s="124">
        <v>192389.101906792</v>
      </c>
      <c r="D10" s="124">
        <v>154125.85753986199</v>
      </c>
      <c r="E10" s="5">
        <v>0.59036054701622998</v>
      </c>
      <c r="F10" s="5">
        <v>4.9228117822627503E-2</v>
      </c>
      <c r="G10" s="5">
        <v>0.102872923365925</v>
      </c>
      <c r="H10" s="5">
        <v>4.8181149055810703E-2</v>
      </c>
      <c r="I10" s="5">
        <v>0.209357262739407</v>
      </c>
      <c r="J10" s="124">
        <v>230802.72375411299</v>
      </c>
      <c r="K10" s="124">
        <v>189646.06572929601</v>
      </c>
      <c r="L10" s="124">
        <v>151928.369226182</v>
      </c>
      <c r="N10" s="5">
        <v>3.7996866942820499E-2</v>
      </c>
      <c r="O10" s="5">
        <v>2.74917494824332E-2</v>
      </c>
      <c r="P10" s="5">
        <v>2.3250399950669898E-2</v>
      </c>
      <c r="Q10" s="5">
        <v>3.03325964853879E-2</v>
      </c>
      <c r="R10" s="5">
        <v>0.12245805438257901</v>
      </c>
      <c r="S10" s="5">
        <v>2.43595158833439E-2</v>
      </c>
      <c r="T10" s="5">
        <v>4.2341282771434202E-2</v>
      </c>
      <c r="U10" s="5">
        <v>2.3802341281173499E-2</v>
      </c>
      <c r="V10" s="5">
        <v>3.1717087898305497E-2</v>
      </c>
      <c r="W10" s="5">
        <v>2.2524191378035401E-2</v>
      </c>
      <c r="X10" s="5">
        <v>2.3001262029225599E-2</v>
      </c>
    </row>
    <row r="11" spans="1:24" ht="13.2" customHeight="1" x14ac:dyDescent="0.3">
      <c r="A11" s="7" t="s">
        <v>146</v>
      </c>
      <c r="B11" s="125">
        <v>243264.98891245</v>
      </c>
      <c r="C11" s="125">
        <v>201067.064932482</v>
      </c>
      <c r="D11" s="125">
        <v>171933.78868922399</v>
      </c>
      <c r="E11" s="8">
        <v>0.58742954349911003</v>
      </c>
      <c r="F11" s="52">
        <v>6.3733713524663699E-2</v>
      </c>
      <c r="G11" s="8">
        <v>0.10253047604434901</v>
      </c>
      <c r="H11" s="8">
        <v>4.5556818182785501E-2</v>
      </c>
      <c r="I11" s="8">
        <v>0.20074944874909201</v>
      </c>
      <c r="J11" s="125">
        <v>225282.28701075699</v>
      </c>
      <c r="K11" s="125">
        <v>186203.72965725901</v>
      </c>
      <c r="L11" s="125">
        <v>159224.05153120001</v>
      </c>
      <c r="N11" s="8">
        <v>7.4647418624332496E-2</v>
      </c>
      <c r="O11" s="8">
        <v>6.9122392875583596E-2</v>
      </c>
      <c r="P11" s="8">
        <v>3.9900866930928203E-2</v>
      </c>
      <c r="Q11" s="8">
        <v>6.4431607285467304E-2</v>
      </c>
      <c r="R11" s="52">
        <v>0.31686139472870201</v>
      </c>
      <c r="S11" s="8">
        <v>6.1115156569838999E-2</v>
      </c>
      <c r="T11" s="8">
        <v>7.5630210328355596E-2</v>
      </c>
      <c r="U11" s="8">
        <v>4.0471855589359597E-2</v>
      </c>
      <c r="V11" s="8">
        <v>4.95030167053504E-2</v>
      </c>
      <c r="W11" s="8">
        <v>3.1805577605141501E-2</v>
      </c>
      <c r="X11" s="8">
        <v>2.9979034658457301E-2</v>
      </c>
    </row>
    <row r="12" spans="1:24" ht="13.2" customHeight="1" x14ac:dyDescent="0.3">
      <c r="A12" s="2" t="s">
        <v>345</v>
      </c>
    </row>
    <row r="13" spans="1:24" ht="13.2" customHeight="1" x14ac:dyDescent="0.3">
      <c r="A13" s="1" t="s">
        <v>346</v>
      </c>
      <c r="B13" s="124">
        <v>157976.269352467</v>
      </c>
      <c r="C13" s="124">
        <v>135674.85815768701</v>
      </c>
      <c r="D13" s="124">
        <v>135674.85815768701</v>
      </c>
      <c r="E13" s="5">
        <v>0.53501445947424897</v>
      </c>
      <c r="F13" s="5">
        <v>4.7765681577513701E-2</v>
      </c>
      <c r="G13" s="5">
        <v>0.12635180060535101</v>
      </c>
      <c r="H13" s="5">
        <v>4.9642449894022098E-2</v>
      </c>
      <c r="I13" s="5">
        <v>0.24122560844886501</v>
      </c>
      <c r="J13" s="124">
        <v>184443.845083536</v>
      </c>
      <c r="K13" s="124">
        <v>158406.022767471</v>
      </c>
      <c r="L13" s="124">
        <v>158406.022767471</v>
      </c>
      <c r="N13" s="5">
        <v>2.5072398825362701E-2</v>
      </c>
      <c r="O13" s="5">
        <v>2.1203101862318802E-2</v>
      </c>
      <c r="P13" s="5">
        <v>2.1203101862318802E-2</v>
      </c>
      <c r="Q13" s="5">
        <v>2.35895494344023E-2</v>
      </c>
      <c r="R13" s="5">
        <v>0.11160625339349201</v>
      </c>
      <c r="S13" s="5">
        <v>1.92698721396437E-2</v>
      </c>
      <c r="T13" s="5">
        <v>3.6233330190321301E-2</v>
      </c>
      <c r="U13" s="5">
        <v>1.8084446251438499E-2</v>
      </c>
      <c r="V13" s="5">
        <v>2.1554098392753501E-2</v>
      </c>
      <c r="W13" s="5">
        <v>1.6574319799592001E-2</v>
      </c>
      <c r="X13" s="5">
        <v>1.6574319799592001E-2</v>
      </c>
    </row>
    <row r="14" spans="1:24" ht="13.2" customHeight="1" x14ac:dyDescent="0.3">
      <c r="A14" s="7" t="s">
        <v>347</v>
      </c>
      <c r="B14" s="125">
        <v>514098.55338972597</v>
      </c>
      <c r="C14" s="125">
        <v>356372.03087478899</v>
      </c>
      <c r="D14" s="125">
        <v>170919.38037695701</v>
      </c>
      <c r="E14" s="8">
        <v>0.64188559766258901</v>
      </c>
      <c r="F14" s="52">
        <v>5.8725531075098203E-2</v>
      </c>
      <c r="G14" s="8">
        <v>8.9460019627849094E-2</v>
      </c>
      <c r="H14" s="8">
        <v>4.35729044084485E-2</v>
      </c>
      <c r="I14" s="8">
        <v>0.16635594722601499</v>
      </c>
      <c r="J14" s="125">
        <v>353528.62500826799</v>
      </c>
      <c r="K14" s="125">
        <v>245065.29581899001</v>
      </c>
      <c r="L14" s="125">
        <v>117535.622564034</v>
      </c>
      <c r="N14" s="8">
        <v>5.36836643460658E-2</v>
      </c>
      <c r="O14" s="8">
        <v>4.34698741576297E-2</v>
      </c>
      <c r="P14" s="8">
        <v>3.2289235649495797E-2</v>
      </c>
      <c r="Q14" s="8">
        <v>3.8576272253922003E-2</v>
      </c>
      <c r="R14" s="52">
        <v>0.17473198377816701</v>
      </c>
      <c r="S14" s="8">
        <v>4.1240357526506302E-2</v>
      </c>
      <c r="T14" s="8">
        <v>6.0347956057760797E-2</v>
      </c>
      <c r="U14" s="8">
        <v>4.4113827520736199E-2</v>
      </c>
      <c r="V14" s="8">
        <v>4.6200366907004999E-2</v>
      </c>
      <c r="W14" s="8">
        <v>3.02612702104431E-2</v>
      </c>
      <c r="X14" s="8">
        <v>3.2768060671781001E-2</v>
      </c>
    </row>
    <row r="15" spans="1:24" ht="13.2" customHeight="1" x14ac:dyDescent="0.3">
      <c r="A15" s="2" t="s">
        <v>212</v>
      </c>
      <c r="B15" s="124"/>
      <c r="C15" s="124"/>
      <c r="D15" s="124"/>
      <c r="E15" s="5"/>
      <c r="F15" s="5"/>
      <c r="G15" s="5"/>
      <c r="H15" s="5"/>
      <c r="I15" s="5"/>
      <c r="J15" s="124"/>
      <c r="K15" s="124"/>
      <c r="L15" s="124"/>
      <c r="N15" s="5"/>
      <c r="O15" s="5"/>
      <c r="P15" s="5"/>
      <c r="Q15" s="5"/>
      <c r="R15" s="5"/>
      <c r="S15" s="5"/>
      <c r="T15" s="5"/>
      <c r="U15" s="5"/>
      <c r="V15" s="5"/>
      <c r="W15" s="5"/>
      <c r="X15" s="5"/>
    </row>
    <row r="16" spans="1:24" ht="13.2" customHeight="1" x14ac:dyDescent="0.3">
      <c r="A16" s="1" t="s">
        <v>213</v>
      </c>
      <c r="B16" s="124">
        <v>290522.44937708898</v>
      </c>
      <c r="C16" s="124">
        <v>217386.04747334099</v>
      </c>
      <c r="D16" s="124">
        <v>171588.02011515899</v>
      </c>
      <c r="E16" s="5">
        <v>0.64276996453064394</v>
      </c>
      <c r="F16" s="5">
        <v>2.99102327564215E-2</v>
      </c>
      <c r="G16" s="5">
        <v>9.5731570054724394E-2</v>
      </c>
      <c r="H16" s="5">
        <v>4.0574267182706202E-2</v>
      </c>
      <c r="I16" s="5">
        <v>0.19101396547550401</v>
      </c>
      <c r="J16" s="124">
        <v>265643.17154632101</v>
      </c>
      <c r="K16" s="124">
        <v>198769.903064474</v>
      </c>
      <c r="L16" s="124">
        <v>156893.85092434601</v>
      </c>
      <c r="N16" s="5">
        <v>2.6991512308395402E-2</v>
      </c>
      <c r="O16" s="5">
        <v>2.4531713713245199E-2</v>
      </c>
      <c r="P16" s="5">
        <v>1.7534044523903201E-2</v>
      </c>
      <c r="Q16" s="5">
        <v>2.79280627493349E-2</v>
      </c>
      <c r="R16" s="5">
        <v>4.8280781739668002E-2</v>
      </c>
      <c r="S16" s="5">
        <v>2.63980778062416E-2</v>
      </c>
      <c r="T16" s="5">
        <v>5.1613804438136797E-2</v>
      </c>
      <c r="U16" s="5">
        <v>2.37123146308287E-2</v>
      </c>
      <c r="V16" s="5">
        <v>2.9494873071085202E-2</v>
      </c>
      <c r="W16" s="5">
        <v>2.35714689908386E-2</v>
      </c>
      <c r="X16" s="5">
        <v>2.42513746492562E-2</v>
      </c>
    </row>
    <row r="17" spans="1:24" ht="13.2" customHeight="1" x14ac:dyDescent="0.3">
      <c r="A17" s="1" t="s">
        <v>214</v>
      </c>
      <c r="B17" s="127">
        <v>474627</v>
      </c>
      <c r="C17" s="127">
        <v>227820.96</v>
      </c>
      <c r="D17" s="124">
        <v>172591.636363636</v>
      </c>
      <c r="E17" s="61">
        <v>0.58544393808190398</v>
      </c>
      <c r="F17" s="61">
        <v>6.8648644093151107E-2</v>
      </c>
      <c r="G17" s="61">
        <v>7.6907234523109699E-2</v>
      </c>
      <c r="H17" s="61">
        <v>7.5576716031747093E-2</v>
      </c>
      <c r="I17" s="61">
        <v>0.193423467270088</v>
      </c>
      <c r="J17" s="127">
        <v>527776.58333333302</v>
      </c>
      <c r="K17" s="124">
        <v>253332.76</v>
      </c>
      <c r="L17" s="124">
        <v>191918.75757575801</v>
      </c>
      <c r="N17" s="61">
        <v>0.59932739522340905</v>
      </c>
      <c r="O17" s="61">
        <v>0.27154999874562402</v>
      </c>
      <c r="P17" s="5">
        <v>0.13346622112169401</v>
      </c>
      <c r="Q17" s="61">
        <v>0.29652598055850199</v>
      </c>
      <c r="R17" s="61">
        <v>0.30936023910076299</v>
      </c>
      <c r="S17" s="61">
        <v>0.30178934647893202</v>
      </c>
      <c r="T17" s="61">
        <v>0.34305511955494999</v>
      </c>
      <c r="U17" s="61">
        <v>0.16384101981263099</v>
      </c>
      <c r="V17" s="61">
        <v>0.39565097835572299</v>
      </c>
      <c r="W17" s="5">
        <v>0.123894036376165</v>
      </c>
      <c r="X17" s="5">
        <v>3.5253091797912403E-2</v>
      </c>
    </row>
    <row r="18" spans="1:24" ht="13.2" customHeight="1" x14ac:dyDescent="0.3">
      <c r="A18" s="1" t="s">
        <v>162</v>
      </c>
      <c r="B18" s="124">
        <v>337918.16555385297</v>
      </c>
      <c r="C18" s="124">
        <v>300342.48083471198</v>
      </c>
      <c r="D18" s="124">
        <v>257407.79259598901</v>
      </c>
      <c r="E18" s="5">
        <v>0.53923793437830503</v>
      </c>
      <c r="F18" s="61">
        <v>0.11252494334755</v>
      </c>
      <c r="G18" s="5">
        <v>0.104360144416282</v>
      </c>
      <c r="H18" s="5">
        <v>5.3344698229875497E-2</v>
      </c>
      <c r="I18" s="5">
        <v>0.19053227962798699</v>
      </c>
      <c r="J18" s="124">
        <v>316443.13893753599</v>
      </c>
      <c r="K18" s="124">
        <v>281255.42536563199</v>
      </c>
      <c r="L18" s="124">
        <v>241049.27813676899</v>
      </c>
      <c r="N18" s="5">
        <v>0.139401173042872</v>
      </c>
      <c r="O18" s="5">
        <v>0.10801376187947501</v>
      </c>
      <c r="P18" s="5">
        <v>8.3552855914206303E-2</v>
      </c>
      <c r="Q18" s="5">
        <v>0.11695165473171</v>
      </c>
      <c r="R18" s="61">
        <v>0.25285022534504298</v>
      </c>
      <c r="S18" s="5">
        <v>0.113808090607621</v>
      </c>
      <c r="T18" s="5">
        <v>0.14078200416025499</v>
      </c>
      <c r="U18" s="5">
        <v>0.101172610016265</v>
      </c>
      <c r="V18" s="5">
        <v>0.12782241972952599</v>
      </c>
      <c r="W18" s="5">
        <v>0.106132921704558</v>
      </c>
      <c r="X18" s="5">
        <v>7.8271949380064196E-2</v>
      </c>
    </row>
    <row r="19" spans="1:24" ht="13.2" customHeight="1" x14ac:dyDescent="0.3">
      <c r="A19" s="1" t="s">
        <v>167</v>
      </c>
      <c r="B19" s="124">
        <v>406420.65600132599</v>
      </c>
      <c r="C19" s="124">
        <v>310477.38057244202</v>
      </c>
      <c r="D19" s="124">
        <v>254334.41197219599</v>
      </c>
      <c r="E19" s="5">
        <v>0.51173196965747003</v>
      </c>
      <c r="F19" s="61">
        <v>8.7530621196136499E-2</v>
      </c>
      <c r="G19" s="5">
        <v>0.12826093800253099</v>
      </c>
      <c r="H19" s="61">
        <v>3.7901142492398197E-2</v>
      </c>
      <c r="I19" s="5">
        <v>0.23457532865146399</v>
      </c>
      <c r="J19" s="124">
        <v>272934.57808355399</v>
      </c>
      <c r="K19" s="124">
        <v>208503.21365248199</v>
      </c>
      <c r="L19" s="124">
        <v>170800.01815541001</v>
      </c>
      <c r="N19" s="5">
        <v>0.112028686161814</v>
      </c>
      <c r="O19" s="5">
        <v>9.1270092798101402E-2</v>
      </c>
      <c r="P19" s="5">
        <v>6.1486264728851499E-2</v>
      </c>
      <c r="Q19" s="5">
        <v>9.8511719679304097E-2</v>
      </c>
      <c r="R19" s="61">
        <v>0.23568550434618499</v>
      </c>
      <c r="S19" s="5">
        <v>9.5827491633732706E-2</v>
      </c>
      <c r="T19" s="61">
        <v>0.15095032508388101</v>
      </c>
      <c r="U19" s="5">
        <v>0.13345144081323301</v>
      </c>
      <c r="V19" s="5">
        <v>0.117608121677275</v>
      </c>
      <c r="W19" s="5">
        <v>0.1059621175005</v>
      </c>
      <c r="X19" s="5">
        <v>0.11709021198419101</v>
      </c>
    </row>
    <row r="20" spans="1:24" ht="13.2" customHeight="1" x14ac:dyDescent="0.3">
      <c r="A20" s="1" t="s">
        <v>168</v>
      </c>
      <c r="B20" s="124">
        <v>404919.942912611</v>
      </c>
      <c r="C20" s="124">
        <v>326836.59401357599</v>
      </c>
      <c r="D20" s="124">
        <v>221064.996372594</v>
      </c>
      <c r="E20" s="5">
        <v>0.57898641395102302</v>
      </c>
      <c r="F20" s="61">
        <v>7.2820815946225595E-2</v>
      </c>
      <c r="G20" s="5">
        <v>0.11458134962028101</v>
      </c>
      <c r="H20" s="61">
        <v>4.5580997513367201E-2</v>
      </c>
      <c r="I20" s="5">
        <v>0.18803042296910299</v>
      </c>
      <c r="J20" s="127">
        <v>354507.34036823601</v>
      </c>
      <c r="K20" s="124">
        <v>286145.38183853298</v>
      </c>
      <c r="L20" s="127">
        <v>193542.36629801101</v>
      </c>
      <c r="N20" s="5">
        <v>0.12428912856357099</v>
      </c>
      <c r="O20" s="5">
        <v>0.102854186899639</v>
      </c>
      <c r="P20" s="5">
        <v>9.3887745522279506E-2</v>
      </c>
      <c r="Q20" s="5">
        <v>0.11468914568041</v>
      </c>
      <c r="R20" s="61">
        <v>0.16983574576382601</v>
      </c>
      <c r="S20" s="5">
        <v>9.6230106531804499E-2</v>
      </c>
      <c r="T20" s="61">
        <v>0.183060214811025</v>
      </c>
      <c r="U20" s="5">
        <v>9.4115852909597994E-2</v>
      </c>
      <c r="V20" s="61">
        <v>0.15320368045836999</v>
      </c>
      <c r="W20" s="5">
        <v>0.11351310966558099</v>
      </c>
      <c r="X20" s="61">
        <v>0.15050270588088899</v>
      </c>
    </row>
    <row r="21" spans="1:24" ht="13.2" customHeight="1" x14ac:dyDescent="0.3">
      <c r="A21" s="1" t="s">
        <v>169</v>
      </c>
      <c r="B21" s="124">
        <v>273313.59368055302</v>
      </c>
      <c r="C21" s="124">
        <v>208445.595811746</v>
      </c>
      <c r="D21" s="124">
        <v>172801.97922515799</v>
      </c>
      <c r="E21" s="5">
        <v>0.55885193907777797</v>
      </c>
      <c r="F21" s="5">
        <v>4.5232006025673101E-2</v>
      </c>
      <c r="G21" s="5">
        <v>0.11808690107518099</v>
      </c>
      <c r="H21" s="5">
        <v>5.68264003949241E-2</v>
      </c>
      <c r="I21" s="5">
        <v>0.22100275342644299</v>
      </c>
      <c r="J21" s="124">
        <v>231112.79502658799</v>
      </c>
      <c r="K21" s="124">
        <v>176260.696038928</v>
      </c>
      <c r="L21" s="124">
        <v>146120.60771309599</v>
      </c>
      <c r="N21" s="5">
        <v>4.87473517485622E-2</v>
      </c>
      <c r="O21" s="5">
        <v>3.3841354083065898E-2</v>
      </c>
      <c r="P21" s="5">
        <v>3.0632900093157799E-2</v>
      </c>
      <c r="Q21" s="5">
        <v>4.01782417980606E-2</v>
      </c>
      <c r="R21" s="5">
        <v>7.07524962192176E-2</v>
      </c>
      <c r="S21" s="5">
        <v>4.3344274543863102E-2</v>
      </c>
      <c r="T21" s="5">
        <v>6.7952636904964198E-2</v>
      </c>
      <c r="U21" s="5">
        <v>4.4287158048498199E-2</v>
      </c>
      <c r="V21" s="5">
        <v>5.5821259525377698E-2</v>
      </c>
      <c r="W21" s="5">
        <v>4.3015470453344501E-2</v>
      </c>
      <c r="X21" s="5">
        <v>4.5832387280518597E-2</v>
      </c>
    </row>
    <row r="22" spans="1:24" ht="13.2" customHeight="1" x14ac:dyDescent="0.3">
      <c r="A22" s="1" t="s">
        <v>170</v>
      </c>
      <c r="B22" s="124">
        <v>291077.12565297802</v>
      </c>
      <c r="C22" s="124">
        <v>214810.44495613399</v>
      </c>
      <c r="D22" s="124">
        <v>192895.19373721301</v>
      </c>
      <c r="E22" s="5">
        <v>0.59451924957932001</v>
      </c>
      <c r="F22" s="61">
        <v>2.57652884818808E-2</v>
      </c>
      <c r="G22" s="5">
        <v>0.122250805927186</v>
      </c>
      <c r="H22" s="5">
        <v>4.7799065301186897E-2</v>
      </c>
      <c r="I22" s="5">
        <v>0.20966559071042601</v>
      </c>
      <c r="J22" s="124">
        <v>298597.99647000799</v>
      </c>
      <c r="K22" s="124">
        <v>220360.73202537501</v>
      </c>
      <c r="L22" s="124">
        <v>197879.233036313</v>
      </c>
      <c r="N22" s="5">
        <v>0.13284674317880399</v>
      </c>
      <c r="O22" s="5">
        <v>5.6364746211061197E-2</v>
      </c>
      <c r="P22" s="5">
        <v>3.8793586906854298E-2</v>
      </c>
      <c r="Q22" s="5">
        <v>6.3353069606340004E-2</v>
      </c>
      <c r="R22" s="61">
        <v>0.16180413399150101</v>
      </c>
      <c r="S22" s="5">
        <v>5.61501826406057E-2</v>
      </c>
      <c r="T22" s="5">
        <v>0.125121061562884</v>
      </c>
      <c r="U22" s="5">
        <v>4.9949124056135302E-2</v>
      </c>
      <c r="V22" s="5">
        <v>8.7181616708455104E-2</v>
      </c>
      <c r="W22" s="5">
        <v>4.8665230746844403E-2</v>
      </c>
      <c r="X22" s="5">
        <v>5.0794927168750198E-2</v>
      </c>
    </row>
    <row r="23" spans="1:24" ht="13.2" customHeight="1" x14ac:dyDescent="0.3">
      <c r="A23" s="1" t="s">
        <v>216</v>
      </c>
      <c r="B23" s="124">
        <v>335615.33556816197</v>
      </c>
      <c r="C23" s="127">
        <v>260685.59313659999</v>
      </c>
      <c r="D23" s="124">
        <v>187538.367627281</v>
      </c>
      <c r="E23" s="61">
        <v>0.53885665059583998</v>
      </c>
      <c r="F23" s="61">
        <v>3.5929749295740297E-2</v>
      </c>
      <c r="G23" s="61">
        <v>9.7503594431948101E-2</v>
      </c>
      <c r="H23" s="61">
        <v>9.9241625206635195E-2</v>
      </c>
      <c r="I23" s="61">
        <v>0.228468380469836</v>
      </c>
      <c r="J23" s="127">
        <v>325482.91627986898</v>
      </c>
      <c r="K23" s="127">
        <v>252815.34570703699</v>
      </c>
      <c r="L23" s="127">
        <v>181876.476849183</v>
      </c>
      <c r="N23" s="5">
        <v>0.12835215753786799</v>
      </c>
      <c r="O23" s="61">
        <v>0.15229571001605299</v>
      </c>
      <c r="P23" s="5">
        <v>0.116897131365964</v>
      </c>
      <c r="Q23" s="61">
        <v>0.17488775017720101</v>
      </c>
      <c r="R23" s="61">
        <v>0.35123505761326101</v>
      </c>
      <c r="S23" s="61">
        <v>0.157018531874133</v>
      </c>
      <c r="T23" s="61">
        <v>0.26905489885501299</v>
      </c>
      <c r="U23" s="61">
        <v>0.165648269404059</v>
      </c>
      <c r="V23" s="61">
        <v>0.164946182568387</v>
      </c>
      <c r="W23" s="61">
        <v>0.15127354978731999</v>
      </c>
      <c r="X23" s="61">
        <v>0.231639912959372</v>
      </c>
    </row>
    <row r="24" spans="1:24" ht="13.2" customHeight="1" x14ac:dyDescent="0.3">
      <c r="A24" s="1" t="s">
        <v>217</v>
      </c>
      <c r="B24" s="127">
        <v>841375.3</v>
      </c>
      <c r="C24" s="127">
        <v>647211.76923076902</v>
      </c>
      <c r="D24" s="127">
        <v>382443.318181818</v>
      </c>
      <c r="E24" s="61">
        <v>0.55264469969584296</v>
      </c>
      <c r="F24" s="61">
        <v>0.120962666719596</v>
      </c>
      <c r="G24" s="61">
        <v>7.6190494301413406E-2</v>
      </c>
      <c r="H24" s="61">
        <v>5.4790412792008497E-2</v>
      </c>
      <c r="I24" s="61">
        <v>0.195411726491139</v>
      </c>
      <c r="J24" s="127">
        <v>295672.90000000002</v>
      </c>
      <c r="K24" s="127">
        <v>227440.69230769199</v>
      </c>
      <c r="L24" s="124">
        <v>134396.772727273</v>
      </c>
      <c r="N24" s="61">
        <v>0.61305211680209803</v>
      </c>
      <c r="O24" s="61">
        <v>0.461430054084358</v>
      </c>
      <c r="P24" s="61">
        <v>0.17676204329079301</v>
      </c>
      <c r="Q24" s="61">
        <v>0.43956862144652498</v>
      </c>
      <c r="R24" s="61">
        <v>0.54627210192450304</v>
      </c>
      <c r="S24" s="61">
        <v>0.35307529793668402</v>
      </c>
      <c r="T24" s="61">
        <v>0.49152064843927901</v>
      </c>
      <c r="U24" s="61">
        <v>0.51623916343431497</v>
      </c>
      <c r="V24" s="61">
        <v>0.24662589530447099</v>
      </c>
      <c r="W24" s="61">
        <v>0.15295462247953001</v>
      </c>
      <c r="X24" s="5">
        <v>9.6485407512645796E-2</v>
      </c>
    </row>
    <row r="25" spans="1:24" ht="13.2" customHeight="1" x14ac:dyDescent="0.3">
      <c r="A25" s="1" t="s">
        <v>218</v>
      </c>
      <c r="B25" s="127">
        <v>356132.800208117</v>
      </c>
      <c r="C25" s="127">
        <v>291023.48724489799</v>
      </c>
      <c r="D25" s="127">
        <v>291023.48724489799</v>
      </c>
      <c r="E25" s="61">
        <v>0.55321835640583095</v>
      </c>
      <c r="F25" s="61">
        <v>9.9686506647847797E-2</v>
      </c>
      <c r="G25" s="5">
        <v>9.3611066895531697E-2</v>
      </c>
      <c r="H25" s="61">
        <v>5.8325388042805897E-2</v>
      </c>
      <c r="I25" s="61">
        <v>0.195158682007984</v>
      </c>
      <c r="J25" s="127">
        <v>312473.73881373601</v>
      </c>
      <c r="K25" s="127">
        <v>255346.31207483</v>
      </c>
      <c r="L25" s="127">
        <v>255346.31207483</v>
      </c>
      <c r="N25" s="61">
        <v>0.16146700611457199</v>
      </c>
      <c r="O25" s="61">
        <v>0.18521210841423999</v>
      </c>
      <c r="P25" s="61">
        <v>0.18521210841423999</v>
      </c>
      <c r="Q25" s="61">
        <v>0.183676946181311</v>
      </c>
      <c r="R25" s="61">
        <v>0.25457765219670903</v>
      </c>
      <c r="S25" s="5">
        <v>0.13873736871562301</v>
      </c>
      <c r="T25" s="61">
        <v>0.34722404906889398</v>
      </c>
      <c r="U25" s="61">
        <v>0.20811569057694301</v>
      </c>
      <c r="V25" s="61">
        <v>0.238723912420754</v>
      </c>
      <c r="W25" s="61">
        <v>0.278461349858659</v>
      </c>
      <c r="X25" s="61">
        <v>0.278461349858659</v>
      </c>
    </row>
    <row r="26" spans="1:24" ht="13.2" customHeight="1" x14ac:dyDescent="0.3">
      <c r="A26" s="1" t="s">
        <v>219</v>
      </c>
      <c r="B26" s="127">
        <v>958318.76090225601</v>
      </c>
      <c r="C26" s="127">
        <v>742320.29819452495</v>
      </c>
      <c r="D26" s="127">
        <v>475406.17381573998</v>
      </c>
      <c r="E26" s="61">
        <v>0.51864055935578501</v>
      </c>
      <c r="F26" s="61">
        <v>0.24544838727715701</v>
      </c>
      <c r="G26" s="61">
        <v>8.0811154346847505E-2</v>
      </c>
      <c r="H26" s="61">
        <v>2.82728947758598E-2</v>
      </c>
      <c r="I26" s="61">
        <v>0.12682700424435001</v>
      </c>
      <c r="J26" s="127">
        <v>435679.813157895</v>
      </c>
      <c r="K26" s="124">
        <v>337480.57746068703</v>
      </c>
      <c r="L26" s="127">
        <v>216133.58877284601</v>
      </c>
      <c r="N26" s="61">
        <v>0.28543407932203202</v>
      </c>
      <c r="O26" s="61">
        <v>0.31847361308688299</v>
      </c>
      <c r="P26" s="61">
        <v>0.17977220202440999</v>
      </c>
      <c r="Q26" s="61">
        <v>0.28753509492639301</v>
      </c>
      <c r="R26" s="61">
        <v>0.534442538255257</v>
      </c>
      <c r="S26" s="61">
        <v>0.32065758822965801</v>
      </c>
      <c r="T26" s="61">
        <v>0.26941814057936803</v>
      </c>
      <c r="U26" s="61">
        <v>0.19012602458938099</v>
      </c>
      <c r="V26" s="61">
        <v>0.18137833105161</v>
      </c>
      <c r="W26" s="5">
        <v>0.121581475868995</v>
      </c>
      <c r="X26" s="61">
        <v>0.167567578667596</v>
      </c>
    </row>
    <row r="27" spans="1:24" ht="13.2" customHeight="1" x14ac:dyDescent="0.3">
      <c r="A27" s="1" t="s">
        <v>220</v>
      </c>
      <c r="B27" s="124">
        <v>321267.748357873</v>
      </c>
      <c r="C27" s="124">
        <v>243284.19033019399</v>
      </c>
      <c r="D27" s="124">
        <v>178497.22801260301</v>
      </c>
      <c r="E27" s="5">
        <v>0.65743811946415098</v>
      </c>
      <c r="F27" s="5">
        <v>3.3542089246804498E-2</v>
      </c>
      <c r="G27" s="5">
        <v>0.100814758111062</v>
      </c>
      <c r="H27" s="5">
        <v>3.5799263652793803E-2</v>
      </c>
      <c r="I27" s="5">
        <v>0.17240576952518799</v>
      </c>
      <c r="J27" s="124">
        <v>287713.40449164901</v>
      </c>
      <c r="K27" s="124">
        <v>217874.726039798</v>
      </c>
      <c r="L27" s="124">
        <v>159854.34400536399</v>
      </c>
      <c r="N27" s="5">
        <v>4.52539088423577E-2</v>
      </c>
      <c r="O27" s="5">
        <v>4.5000680076607E-2</v>
      </c>
      <c r="P27" s="5">
        <v>3.2567590502848201E-2</v>
      </c>
      <c r="Q27" s="5">
        <v>4.7969310902549203E-2</v>
      </c>
      <c r="R27" s="5">
        <v>0.11926646271968699</v>
      </c>
      <c r="S27" s="5">
        <v>4.7426099459761999E-2</v>
      </c>
      <c r="T27" s="5">
        <v>8.79688440789438E-2</v>
      </c>
      <c r="U27" s="5">
        <v>4.7502101591069198E-2</v>
      </c>
      <c r="V27" s="5">
        <v>4.4854846562681801E-2</v>
      </c>
      <c r="W27" s="5">
        <v>3.9972728857197402E-2</v>
      </c>
      <c r="X27" s="5">
        <v>4.9998996003720701E-2</v>
      </c>
    </row>
    <row r="28" spans="1:24" ht="13.2" customHeight="1" x14ac:dyDescent="0.3">
      <c r="A28" s="1" t="s">
        <v>221</v>
      </c>
      <c r="B28" s="124">
        <v>280813.33354475501</v>
      </c>
      <c r="C28" s="124">
        <v>242981.41406919601</v>
      </c>
      <c r="D28" s="124">
        <v>149674.34557158401</v>
      </c>
      <c r="E28" s="5">
        <v>0.66450881677627904</v>
      </c>
      <c r="F28" s="61">
        <v>9.16874249829416E-3</v>
      </c>
      <c r="G28" s="5">
        <v>0.123318622079541</v>
      </c>
      <c r="H28" s="61">
        <v>2.3670434727850999E-2</v>
      </c>
      <c r="I28" s="5">
        <v>0.17933338391803499</v>
      </c>
      <c r="J28" s="124">
        <v>243356.817792413</v>
      </c>
      <c r="K28" s="124">
        <v>210571.139782279</v>
      </c>
      <c r="L28" s="124">
        <v>129709.9107926</v>
      </c>
      <c r="N28" s="5">
        <v>9.1955812723177793E-2</v>
      </c>
      <c r="O28" s="5">
        <v>8.7017021162205804E-2</v>
      </c>
      <c r="P28" s="5">
        <v>9.2712889805499799E-2</v>
      </c>
      <c r="Q28" s="5">
        <v>0.107064661729999</v>
      </c>
      <c r="R28" s="61">
        <v>0.162697833131281</v>
      </c>
      <c r="S28" s="5">
        <v>8.7529247548477296E-2</v>
      </c>
      <c r="T28" s="61">
        <v>0.15252984147203699</v>
      </c>
      <c r="U28" s="5">
        <v>8.2955474550573394E-2</v>
      </c>
      <c r="V28" s="5">
        <v>8.2891275701154996E-2</v>
      </c>
      <c r="W28" s="5">
        <v>8.11505234196956E-2</v>
      </c>
      <c r="X28" s="5">
        <v>0.120572653218757</v>
      </c>
    </row>
    <row r="29" spans="1:24" ht="13.2" customHeight="1" x14ac:dyDescent="0.3">
      <c r="A29" s="1" t="s">
        <v>222</v>
      </c>
      <c r="B29" s="124">
        <v>259910.045736898</v>
      </c>
      <c r="C29" s="124">
        <v>226509.1421468</v>
      </c>
      <c r="D29" s="124">
        <v>151732.45183375399</v>
      </c>
      <c r="E29" s="5">
        <v>0.64045270154257306</v>
      </c>
      <c r="F29" s="61">
        <v>5.8058955726300503E-3</v>
      </c>
      <c r="G29" s="5">
        <v>0.114520699284604</v>
      </c>
      <c r="H29" s="61">
        <v>4.7504799557954502E-2</v>
      </c>
      <c r="I29" s="5">
        <v>0.19171590404223801</v>
      </c>
      <c r="J29" s="124">
        <v>294844.45029748097</v>
      </c>
      <c r="K29" s="124">
        <v>256954.14470909801</v>
      </c>
      <c r="L29" s="124">
        <v>172126.74956972999</v>
      </c>
      <c r="N29" s="5">
        <v>9.2487641191037404E-2</v>
      </c>
      <c r="O29" s="5">
        <v>8.1164351401863594E-2</v>
      </c>
      <c r="P29" s="5">
        <v>6.5937082942405703E-2</v>
      </c>
      <c r="Q29" s="5">
        <v>0.100279989552104</v>
      </c>
      <c r="R29" s="61">
        <v>0.23803187097601899</v>
      </c>
      <c r="S29" s="5">
        <v>5.1775087421333403E-2</v>
      </c>
      <c r="T29" s="61">
        <v>0.241565067263523</v>
      </c>
      <c r="U29" s="5">
        <v>6.15164438391212E-2</v>
      </c>
      <c r="V29" s="5">
        <v>9.8178415573297401E-2</v>
      </c>
      <c r="W29" s="5">
        <v>8.9178324833309397E-2</v>
      </c>
      <c r="X29" s="5">
        <v>9.8123370061017803E-2</v>
      </c>
    </row>
    <row r="30" spans="1:24" ht="13.2" customHeight="1" x14ac:dyDescent="0.3">
      <c r="A30" s="1" t="s">
        <v>223</v>
      </c>
      <c r="B30" s="124">
        <v>218497.445493301</v>
      </c>
      <c r="C30" s="124">
        <v>218497.445493301</v>
      </c>
      <c r="D30" s="124">
        <v>167650.84369158899</v>
      </c>
      <c r="E30" s="61">
        <v>0.57955403757601698</v>
      </c>
      <c r="F30" s="61">
        <v>1.2988207100886299E-2</v>
      </c>
      <c r="G30" s="61">
        <v>0.12793276495980099</v>
      </c>
      <c r="H30" s="61">
        <v>5.0725663208049401E-2</v>
      </c>
      <c r="I30" s="5">
        <v>0.22879932715524601</v>
      </c>
      <c r="J30" s="124">
        <v>202749.65864799</v>
      </c>
      <c r="K30" s="124">
        <v>202749.65864799</v>
      </c>
      <c r="L30" s="124">
        <v>155567.72873831799</v>
      </c>
      <c r="N30" s="5">
        <v>0.13593440312675101</v>
      </c>
      <c r="O30" s="5">
        <v>0.13593440312675101</v>
      </c>
      <c r="P30" s="5">
        <v>9.2700925749684901E-2</v>
      </c>
      <c r="Q30" s="61">
        <v>0.16195180153469399</v>
      </c>
      <c r="R30" s="61">
        <v>0.26790804755817399</v>
      </c>
      <c r="S30" s="61">
        <v>0.17122416194524401</v>
      </c>
      <c r="T30" s="61">
        <v>0.193208765200548</v>
      </c>
      <c r="U30" s="5">
        <v>0.120303397005525</v>
      </c>
      <c r="V30" s="5">
        <v>0.112332384594357</v>
      </c>
      <c r="W30" s="5">
        <v>0.112332384594357</v>
      </c>
      <c r="X30" s="5">
        <v>0.13656282437032599</v>
      </c>
    </row>
    <row r="31" spans="1:24" ht="13.2" customHeight="1" x14ac:dyDescent="0.3">
      <c r="A31" s="1" t="s">
        <v>171</v>
      </c>
      <c r="B31" s="124">
        <v>450062.00996995799</v>
      </c>
      <c r="C31" s="124">
        <v>308799.50199310802</v>
      </c>
      <c r="D31" s="124">
        <v>256545.77579899901</v>
      </c>
      <c r="E31" s="5">
        <v>0.52815456749856404</v>
      </c>
      <c r="F31" s="5">
        <v>8.0972420693323305E-2</v>
      </c>
      <c r="G31" s="5">
        <v>0.11753904436147899</v>
      </c>
      <c r="H31" s="5">
        <v>5.2931453354838898E-2</v>
      </c>
      <c r="I31" s="5">
        <v>0.22040251409179501</v>
      </c>
      <c r="J31" s="124">
        <v>303556.92100248398</v>
      </c>
      <c r="K31" s="124">
        <v>208278.46820127199</v>
      </c>
      <c r="L31" s="124">
        <v>173034.479855201</v>
      </c>
      <c r="N31" s="5">
        <v>0.11084372990305499</v>
      </c>
      <c r="O31" s="5">
        <v>5.8675233918719497E-2</v>
      </c>
      <c r="P31" s="5">
        <v>4.1111004680026E-2</v>
      </c>
      <c r="Q31" s="5">
        <v>6.8676799993357199E-2</v>
      </c>
      <c r="R31" s="5">
        <v>0.126947253673347</v>
      </c>
      <c r="S31" s="5">
        <v>6.7651008308465599E-2</v>
      </c>
      <c r="T31" s="5">
        <v>0.120399248022052</v>
      </c>
      <c r="U31" s="5">
        <v>5.6990681828794403E-2</v>
      </c>
      <c r="V31" s="5">
        <v>9.6972120877086204E-2</v>
      </c>
      <c r="W31" s="5">
        <v>5.1090866431180798E-2</v>
      </c>
      <c r="X31" s="5">
        <v>6.2553730285059103E-2</v>
      </c>
    </row>
    <row r="32" spans="1:24" ht="13.2" customHeight="1" x14ac:dyDescent="0.3">
      <c r="A32" s="1" t="s">
        <v>224</v>
      </c>
      <c r="B32" s="124">
        <v>119668.33333333299</v>
      </c>
      <c r="C32" s="124">
        <v>119668.33333333299</v>
      </c>
      <c r="D32" s="124">
        <v>119668.33333333299</v>
      </c>
      <c r="E32" s="61">
        <v>0.40482026712719898</v>
      </c>
      <c r="F32" s="61">
        <v>3.4424311639113699E-2</v>
      </c>
      <c r="G32" s="61">
        <v>0.238361582707762</v>
      </c>
      <c r="H32" s="61">
        <v>5.1195665798526503E-2</v>
      </c>
      <c r="I32" s="61">
        <v>0.27119817272739899</v>
      </c>
      <c r="J32" s="127">
        <v>137908.33333333299</v>
      </c>
      <c r="K32" s="127">
        <v>137908.33333333299</v>
      </c>
      <c r="L32" s="127">
        <v>137908.33333333299</v>
      </c>
      <c r="N32" s="5">
        <v>0.125313433324417</v>
      </c>
      <c r="O32" s="5">
        <v>0.125313433324417</v>
      </c>
      <c r="P32" s="5">
        <v>0.125313433324417</v>
      </c>
      <c r="Q32" s="61">
        <v>0.31257958419923498</v>
      </c>
      <c r="R32" s="61">
        <v>0.32076767950636997</v>
      </c>
      <c r="S32" s="61">
        <v>0.30951310021421202</v>
      </c>
      <c r="T32" s="61">
        <v>0.408385969462284</v>
      </c>
      <c r="U32" s="61">
        <v>0.16840965208516201</v>
      </c>
      <c r="V32" s="61">
        <v>0.21946773388350799</v>
      </c>
      <c r="W32" s="61">
        <v>0.21946773388350799</v>
      </c>
      <c r="X32" s="61">
        <v>0.21946773388350799</v>
      </c>
    </row>
    <row r="33" spans="1:24" ht="13.2" customHeight="1" x14ac:dyDescent="0.3">
      <c r="A33" s="1" t="s">
        <v>225</v>
      </c>
      <c r="B33" s="127">
        <v>142662.523074372</v>
      </c>
      <c r="C33" s="127">
        <v>140165.79387383701</v>
      </c>
      <c r="D33" s="124">
        <v>111939.47894237</v>
      </c>
      <c r="E33" s="61">
        <v>0.55205417962153702</v>
      </c>
      <c r="F33" s="61">
        <v>4.8431190731844003E-3</v>
      </c>
      <c r="G33" s="5">
        <v>0.126606105487648</v>
      </c>
      <c r="H33" s="61">
        <v>5.4215889044458003E-2</v>
      </c>
      <c r="I33" s="5">
        <v>0.262280706773172</v>
      </c>
      <c r="J33" s="124">
        <v>181690.570889956</v>
      </c>
      <c r="K33" s="124">
        <v>178510.81390804501</v>
      </c>
      <c r="L33" s="124">
        <v>142562.65342763299</v>
      </c>
      <c r="N33" s="61">
        <v>0.16707503647187699</v>
      </c>
      <c r="O33" s="61">
        <v>0.16811573210765099</v>
      </c>
      <c r="P33" s="5">
        <v>7.2729606085974993E-2</v>
      </c>
      <c r="Q33" s="61">
        <v>0.21548121442815699</v>
      </c>
      <c r="R33" s="61">
        <v>0.34739464810710502</v>
      </c>
      <c r="S33" s="5">
        <v>0.123735214013723</v>
      </c>
      <c r="T33" s="61">
        <v>0.26753348178964098</v>
      </c>
      <c r="U33" s="5">
        <v>0.104127056317231</v>
      </c>
      <c r="V33" s="5">
        <v>8.3058696612285696E-2</v>
      </c>
      <c r="W33" s="5">
        <v>8.4817469876637006E-2</v>
      </c>
      <c r="X33" s="5">
        <v>7.7994332541759304E-2</v>
      </c>
    </row>
    <row r="34" spans="1:24" ht="13.2" customHeight="1" x14ac:dyDescent="0.3">
      <c r="A34" s="1" t="s">
        <v>226</v>
      </c>
      <c r="B34" s="124">
        <v>38395.852967851402</v>
      </c>
      <c r="C34" s="124">
        <v>38056.164120735899</v>
      </c>
      <c r="D34" s="124">
        <v>35732.642733263703</v>
      </c>
      <c r="E34" s="61">
        <v>0.20530833305696899</v>
      </c>
      <c r="F34" s="61">
        <v>3.7957599412933498E-3</v>
      </c>
      <c r="G34" s="5">
        <v>0.22160095567465701</v>
      </c>
      <c r="H34" s="5">
        <v>5.8949571640453897E-2</v>
      </c>
      <c r="I34" s="5">
        <v>0.51034537968662697</v>
      </c>
      <c r="J34" s="124">
        <v>101436.676402707</v>
      </c>
      <c r="K34" s="124">
        <v>100539.2641824</v>
      </c>
      <c r="L34" s="124">
        <v>94400.833365583807</v>
      </c>
      <c r="N34" s="5">
        <v>8.1230683870880505E-2</v>
      </c>
      <c r="O34" s="5">
        <v>8.1332165913965096E-2</v>
      </c>
      <c r="P34" s="5">
        <v>6.9014006233672806E-2</v>
      </c>
      <c r="Q34" s="61">
        <v>0.27110665747665502</v>
      </c>
      <c r="R34" s="61">
        <v>0.29002619296654802</v>
      </c>
      <c r="S34" s="5">
        <v>6.4198026430180397E-2</v>
      </c>
      <c r="T34" s="5">
        <v>0.13903081756872601</v>
      </c>
      <c r="U34" s="5">
        <v>4.6390127621422403E-2</v>
      </c>
      <c r="V34" s="5">
        <v>4.5653107042170502E-2</v>
      </c>
      <c r="W34" s="5">
        <v>4.5794580010063202E-2</v>
      </c>
      <c r="X34" s="5">
        <v>4.67657744501912E-2</v>
      </c>
    </row>
    <row r="35" spans="1:24" ht="13.2" customHeight="1" x14ac:dyDescent="0.3">
      <c r="A35" s="1" t="s">
        <v>227</v>
      </c>
      <c r="B35" s="124">
        <v>36919.776934562396</v>
      </c>
      <c r="C35" s="124">
        <v>36304.065569652201</v>
      </c>
      <c r="D35" s="124">
        <v>32080.2251636945</v>
      </c>
      <c r="E35" s="5">
        <v>0.23524039709251399</v>
      </c>
      <c r="F35" s="61">
        <v>7.5116096891257199E-3</v>
      </c>
      <c r="G35" s="5">
        <v>0.24792626685307401</v>
      </c>
      <c r="H35" s="5">
        <v>6.6151893070693496E-2</v>
      </c>
      <c r="I35" s="5">
        <v>0.44316983329459297</v>
      </c>
      <c r="J35" s="124">
        <v>90986.900179725999</v>
      </c>
      <c r="K35" s="124">
        <v>89469.511041706501</v>
      </c>
      <c r="L35" s="124">
        <v>79060.072597017905</v>
      </c>
      <c r="N35" s="5">
        <v>4.6424108019285398E-2</v>
      </c>
      <c r="O35" s="5">
        <v>4.1760714628167897E-2</v>
      </c>
      <c r="P35" s="5">
        <v>2.60113328920576E-2</v>
      </c>
      <c r="Q35" s="5">
        <v>0.137680464454599</v>
      </c>
      <c r="R35" s="61">
        <v>0.182539389344233</v>
      </c>
      <c r="S35" s="5">
        <v>2.7846290613656E-2</v>
      </c>
      <c r="T35" s="5">
        <v>5.8587202786480198E-2</v>
      </c>
      <c r="U35" s="5">
        <v>2.5559011668807599E-2</v>
      </c>
      <c r="V35" s="5">
        <v>2.0201600983852899E-2</v>
      </c>
      <c r="W35" s="5">
        <v>1.93746218160636E-2</v>
      </c>
      <c r="X35" s="5">
        <v>2.1934666908980702E-2</v>
      </c>
    </row>
    <row r="36" spans="1:24" ht="13.2" customHeight="1" x14ac:dyDescent="0.3">
      <c r="A36" s="10" t="s">
        <v>172</v>
      </c>
      <c r="B36" s="126">
        <v>356128.83201508399</v>
      </c>
      <c r="C36" s="126">
        <v>268983.11688453302</v>
      </c>
      <c r="D36" s="126">
        <v>213515.340669984</v>
      </c>
      <c r="E36" s="11">
        <v>0.53944459122755095</v>
      </c>
      <c r="F36" s="111">
        <v>0.124461135151752</v>
      </c>
      <c r="G36" s="11">
        <v>0.102060504433345</v>
      </c>
      <c r="H36" s="11">
        <v>5.1320607635200098E-2</v>
      </c>
      <c r="I36" s="11">
        <v>0.182713161552153</v>
      </c>
      <c r="J36" s="126">
        <v>348273.85112043499</v>
      </c>
      <c r="K36" s="126">
        <v>263050.27164940798</v>
      </c>
      <c r="L36" s="126">
        <v>208805.92438322201</v>
      </c>
      <c r="N36" s="11">
        <v>0.11598657044118101</v>
      </c>
      <c r="O36" s="11">
        <v>7.9743525311199395E-2</v>
      </c>
      <c r="P36" s="11">
        <v>5.2829073782698299E-2</v>
      </c>
      <c r="Q36" s="11">
        <v>9.1683079967009098E-2</v>
      </c>
      <c r="R36" s="111">
        <v>0.191938813212534</v>
      </c>
      <c r="S36" s="11">
        <v>7.2676071727080002E-2</v>
      </c>
      <c r="T36" s="11">
        <v>0.14717616265422601</v>
      </c>
      <c r="U36" s="11">
        <v>9.0140857465096702E-2</v>
      </c>
      <c r="V36" s="11">
        <v>0.133826254704283</v>
      </c>
      <c r="W36" s="11">
        <v>9.3216339509853197E-2</v>
      </c>
      <c r="X36" s="11">
        <v>7.0270598590411404E-2</v>
      </c>
    </row>
    <row r="37" spans="1:24" ht="169.2" customHeight="1" x14ac:dyDescent="0.3">
      <c r="A37" s="176" t="s">
        <v>595</v>
      </c>
      <c r="B37" s="192"/>
      <c r="C37" s="192"/>
      <c r="D37" s="192"/>
      <c r="E37" s="187"/>
      <c r="F37" s="187"/>
      <c r="G37" s="187"/>
      <c r="H37" s="187"/>
      <c r="I37" s="187"/>
      <c r="J37" s="192"/>
      <c r="K37" s="192"/>
      <c r="L37" s="192"/>
      <c r="N37" s="5"/>
      <c r="O37" s="5"/>
      <c r="P37" s="5"/>
      <c r="Q37" s="5"/>
      <c r="R37" s="5"/>
      <c r="S37" s="5"/>
      <c r="T37" s="5"/>
      <c r="U37" s="5"/>
      <c r="V37" s="5"/>
      <c r="W37" s="5"/>
      <c r="X37" s="5"/>
    </row>
    <row r="38" spans="1:24" ht="13.2" customHeight="1" x14ac:dyDescent="0.3">
      <c r="A38" s="1"/>
      <c r="B38" s="124"/>
      <c r="C38" s="124"/>
      <c r="D38" s="124"/>
      <c r="E38" s="5"/>
      <c r="F38" s="5"/>
      <c r="G38" s="5"/>
      <c r="H38" s="5"/>
      <c r="I38" s="5"/>
      <c r="J38" s="124"/>
      <c r="K38" s="124"/>
      <c r="L38" s="124"/>
      <c r="N38" s="5"/>
      <c r="O38" s="5"/>
      <c r="P38" s="5"/>
      <c r="Q38" s="5"/>
      <c r="R38" s="5"/>
      <c r="S38" s="5"/>
      <c r="T38" s="5"/>
      <c r="U38" s="5"/>
      <c r="V38" s="5"/>
      <c r="W38" s="5"/>
      <c r="X38" s="5"/>
    </row>
    <row r="39" spans="1:24" ht="13.2" customHeight="1" x14ac:dyDescent="0.3"/>
    <row r="40" spans="1:24" ht="13.2" customHeight="1" x14ac:dyDescent="0.3"/>
    <row r="41" spans="1:24" ht="13.2" customHeight="1" x14ac:dyDescent="0.3"/>
    <row r="42" spans="1:24" ht="13.2" customHeight="1" x14ac:dyDescent="0.3"/>
    <row r="43" spans="1:24" ht="13.2" customHeight="1" x14ac:dyDescent="0.3"/>
    <row r="44" spans="1:24" ht="13.2" customHeight="1" x14ac:dyDescent="0.3"/>
    <row r="45" spans="1:24" ht="13.2" customHeight="1" x14ac:dyDescent="0.3"/>
    <row r="46" spans="1:24" ht="13.2" customHeight="1" x14ac:dyDescent="0.3"/>
    <row r="47" spans="1:24" ht="13.2" customHeight="1" x14ac:dyDescent="0.3"/>
    <row r="48" spans="1:24"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6">
    <mergeCell ref="A2:L2"/>
    <mergeCell ref="U4:U5"/>
    <mergeCell ref="V4:X5"/>
    <mergeCell ref="N3:X3"/>
    <mergeCell ref="Q6:U6"/>
    <mergeCell ref="T4:T5"/>
    <mergeCell ref="B3:D3"/>
    <mergeCell ref="E3:I3"/>
    <mergeCell ref="J3:L3"/>
    <mergeCell ref="E4:E6"/>
    <mergeCell ref="A37:L37"/>
    <mergeCell ref="N4:P5"/>
    <mergeCell ref="Q4:Q5"/>
    <mergeCell ref="R4:R5"/>
    <mergeCell ref="S4:S5"/>
    <mergeCell ref="K4:K6"/>
    <mergeCell ref="L4:L6"/>
    <mergeCell ref="F4:F6"/>
    <mergeCell ref="G4:G6"/>
    <mergeCell ref="H4:H6"/>
    <mergeCell ref="I4:I6"/>
    <mergeCell ref="J4:J6"/>
    <mergeCell ref="A3:A6"/>
    <mergeCell ref="B4:B6"/>
    <mergeCell ref="C4:C6"/>
    <mergeCell ref="D4:D6"/>
  </mergeCells>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90"/>
  <sheetViews>
    <sheetView showGridLines="0" workbookViewId="0"/>
  </sheetViews>
  <sheetFormatPr baseColWidth="10" defaultRowHeight="14.4" x14ac:dyDescent="0.3"/>
  <cols>
    <col min="1" max="1" width="42.6640625" customWidth="1"/>
    <col min="4" max="4" width="12.6640625" customWidth="1"/>
  </cols>
  <sheetData>
    <row r="1" spans="1:15" ht="13.2" customHeight="1" x14ac:dyDescent="0.3">
      <c r="A1" s="2" t="s">
        <v>365</v>
      </c>
      <c r="J1" s="14" t="str">
        <f>HYPERLINK("#'Verzeichnis'!A1", "Zurück zum Verzeichnis")</f>
        <v>Zurück zum Verzeichnis</v>
      </c>
      <c r="O1" s="1"/>
    </row>
    <row r="2" spans="1:15" ht="13.2" customHeight="1" x14ac:dyDescent="0.3">
      <c r="A2" s="170" t="s">
        <v>30</v>
      </c>
      <c r="B2" s="166"/>
      <c r="C2" s="166"/>
      <c r="D2" s="166"/>
      <c r="E2" s="166"/>
      <c r="F2" s="166"/>
      <c r="G2" s="166"/>
    </row>
    <row r="3" spans="1:15" ht="13.2" customHeight="1" x14ac:dyDescent="0.3">
      <c r="A3" s="174" t="s">
        <v>366</v>
      </c>
      <c r="B3" s="167" t="s">
        <v>133</v>
      </c>
      <c r="C3" s="167" t="s">
        <v>113</v>
      </c>
      <c r="D3" s="167" t="s">
        <v>367</v>
      </c>
      <c r="E3" s="167" t="s">
        <v>198</v>
      </c>
      <c r="F3" s="167" t="s">
        <v>114</v>
      </c>
      <c r="G3" s="167" t="s">
        <v>199</v>
      </c>
    </row>
    <row r="4" spans="1:15" ht="13.2" customHeight="1" x14ac:dyDescent="0.3">
      <c r="A4" s="179"/>
      <c r="B4" s="179"/>
      <c r="C4" s="179"/>
      <c r="D4" s="179"/>
      <c r="E4" s="179"/>
      <c r="F4" s="179"/>
      <c r="G4" s="179"/>
    </row>
    <row r="5" spans="1:15" ht="13.2" customHeight="1" x14ac:dyDescent="0.3">
      <c r="A5" s="2" t="s">
        <v>122</v>
      </c>
      <c r="B5" s="57">
        <v>1932</v>
      </c>
      <c r="C5" s="130">
        <v>360.29877246798702</v>
      </c>
      <c r="D5" s="6">
        <v>1.7461820777068201E-2</v>
      </c>
      <c r="E5" s="130">
        <v>157.33099999999999</v>
      </c>
      <c r="F5" s="130">
        <v>326.05180000000001</v>
      </c>
      <c r="G5" s="130">
        <v>466.22199999999998</v>
      </c>
    </row>
    <row r="6" spans="1:15" ht="13.2" customHeight="1" x14ac:dyDescent="0.3">
      <c r="A6" s="132" t="s">
        <v>143</v>
      </c>
      <c r="B6" s="133"/>
      <c r="C6" s="134"/>
      <c r="D6" s="135"/>
      <c r="E6" s="134"/>
      <c r="F6" s="134"/>
      <c r="G6" s="134"/>
    </row>
    <row r="7" spans="1:15" ht="13.2" customHeight="1" x14ac:dyDescent="0.3">
      <c r="A7" s="1" t="s">
        <v>144</v>
      </c>
      <c r="B7" s="39">
        <v>660</v>
      </c>
      <c r="C7" s="129">
        <v>317.56879817296903</v>
      </c>
      <c r="D7" s="5">
        <v>3.2818545964482103E-2</v>
      </c>
      <c r="E7" s="129">
        <v>129.64099999999999</v>
      </c>
      <c r="F7" s="129">
        <v>269.81049999999999</v>
      </c>
      <c r="G7" s="129">
        <v>435.79</v>
      </c>
    </row>
    <row r="8" spans="1:15" ht="13.2" customHeight="1" x14ac:dyDescent="0.3">
      <c r="A8" s="1" t="s">
        <v>145</v>
      </c>
      <c r="B8" s="39">
        <v>948</v>
      </c>
      <c r="C8" s="129">
        <v>382.035167636089</v>
      </c>
      <c r="D8" s="5">
        <v>2.2342407053492799E-2</v>
      </c>
      <c r="E8" s="129">
        <v>189.94200000000001</v>
      </c>
      <c r="F8" s="129">
        <v>339.02699999999999</v>
      </c>
      <c r="G8" s="129">
        <v>486.09399999999999</v>
      </c>
    </row>
    <row r="9" spans="1:15" ht="13.2" customHeight="1" x14ac:dyDescent="0.3">
      <c r="A9" s="1" t="s">
        <v>146</v>
      </c>
      <c r="B9" s="39">
        <v>324</v>
      </c>
      <c r="C9" s="129">
        <v>387.270794589741</v>
      </c>
      <c r="D9" s="5">
        <v>4.59087467536698E-2</v>
      </c>
      <c r="E9" s="129">
        <v>191.4</v>
      </c>
      <c r="F9" s="129">
        <v>357.52825000000001</v>
      </c>
      <c r="G9" s="129">
        <v>472.85599999999999</v>
      </c>
    </row>
    <row r="10" spans="1:15" ht="13.2" customHeight="1" x14ac:dyDescent="0.3">
      <c r="A10" s="132" t="s">
        <v>212</v>
      </c>
      <c r="B10" s="133"/>
      <c r="C10" s="134"/>
      <c r="D10" s="135"/>
      <c r="E10" s="134"/>
      <c r="F10" s="134"/>
      <c r="G10" s="134"/>
    </row>
    <row r="11" spans="1:15" ht="13.2" customHeight="1" x14ac:dyDescent="0.3">
      <c r="A11" s="1" t="s">
        <v>213</v>
      </c>
      <c r="B11" s="39">
        <v>590</v>
      </c>
      <c r="C11" s="129">
        <v>416.15595053781499</v>
      </c>
      <c r="D11" s="5">
        <v>2.04099352977881E-2</v>
      </c>
      <c r="E11" s="129">
        <v>292.13600000000002</v>
      </c>
      <c r="F11" s="129">
        <v>383.59</v>
      </c>
      <c r="G11" s="129">
        <v>493.96600000000001</v>
      </c>
    </row>
    <row r="12" spans="1:15" ht="13.2" customHeight="1" x14ac:dyDescent="0.3">
      <c r="A12" s="1" t="s">
        <v>214</v>
      </c>
      <c r="B12" s="39">
        <v>12</v>
      </c>
      <c r="C12" s="136">
        <v>481.15372000000002</v>
      </c>
      <c r="D12" s="61">
        <v>0.19283826075747201</v>
      </c>
      <c r="E12" s="136">
        <v>318.29500000000002</v>
      </c>
      <c r="F12" s="136">
        <v>352.61733333333302</v>
      </c>
      <c r="G12" s="136">
        <v>469.25900000000001</v>
      </c>
    </row>
    <row r="13" spans="1:15" ht="13.2" customHeight="1" x14ac:dyDescent="0.3">
      <c r="A13" s="1" t="s">
        <v>162</v>
      </c>
      <c r="B13" s="39">
        <v>32</v>
      </c>
      <c r="C13" s="129">
        <v>581.59790620034403</v>
      </c>
      <c r="D13" s="5">
        <v>9.6930975796437294E-2</v>
      </c>
      <c r="E13" s="129">
        <v>385.27199999999999</v>
      </c>
      <c r="F13" s="129">
        <v>468.19850000000002</v>
      </c>
      <c r="G13" s="129">
        <v>677.947</v>
      </c>
    </row>
    <row r="14" spans="1:15" ht="13.2" customHeight="1" x14ac:dyDescent="0.3">
      <c r="A14" s="1" t="s">
        <v>167</v>
      </c>
      <c r="B14" s="39">
        <v>37</v>
      </c>
      <c r="C14" s="129">
        <v>518.98059422492395</v>
      </c>
      <c r="D14" s="5">
        <v>8.2457734326332702E-2</v>
      </c>
      <c r="E14" s="129">
        <v>329.22800000000001</v>
      </c>
      <c r="F14" s="129">
        <v>459.5455</v>
      </c>
      <c r="G14" s="129">
        <v>611.24400000000003</v>
      </c>
    </row>
    <row r="15" spans="1:15" ht="13.2" customHeight="1" x14ac:dyDescent="0.3">
      <c r="A15" s="1" t="s">
        <v>168</v>
      </c>
      <c r="B15" s="39">
        <v>42</v>
      </c>
      <c r="C15" s="129">
        <v>612.98197585210903</v>
      </c>
      <c r="D15" s="5">
        <v>8.8749853395167999E-2</v>
      </c>
      <c r="E15" s="129">
        <v>382.20400000000001</v>
      </c>
      <c r="F15" s="129">
        <v>514.52800000000002</v>
      </c>
      <c r="G15" s="129">
        <v>782.58699999999999</v>
      </c>
    </row>
    <row r="16" spans="1:15" ht="13.2" customHeight="1" x14ac:dyDescent="0.3">
      <c r="A16" s="1" t="s">
        <v>169</v>
      </c>
      <c r="B16" s="39">
        <v>172</v>
      </c>
      <c r="C16" s="129">
        <v>384.70629185067401</v>
      </c>
      <c r="D16" s="5">
        <v>3.2583540911111902E-2</v>
      </c>
      <c r="E16" s="129">
        <v>267.48050000000001</v>
      </c>
      <c r="F16" s="129">
        <v>340.73200000000003</v>
      </c>
      <c r="G16" s="129">
        <v>445.34199999999998</v>
      </c>
    </row>
    <row r="17" spans="1:7" ht="13.2" customHeight="1" x14ac:dyDescent="0.3">
      <c r="A17" s="1" t="s">
        <v>170</v>
      </c>
      <c r="B17" s="39">
        <v>74</v>
      </c>
      <c r="C17" s="129">
        <v>435.17117698150901</v>
      </c>
      <c r="D17" s="5">
        <v>4.4759989137335698E-2</v>
      </c>
      <c r="E17" s="129">
        <v>326.05180000000001</v>
      </c>
      <c r="F17" s="129">
        <v>397.86799999999999</v>
      </c>
      <c r="G17" s="129">
        <v>519.90200000000004</v>
      </c>
    </row>
    <row r="18" spans="1:7" ht="13.2" customHeight="1" x14ac:dyDescent="0.3">
      <c r="A18" s="1" t="s">
        <v>216</v>
      </c>
      <c r="B18" s="39">
        <v>14</v>
      </c>
      <c r="C18" s="129">
        <v>513.50093884363696</v>
      </c>
      <c r="D18" s="5">
        <v>0.116981804249746</v>
      </c>
      <c r="E18" s="129">
        <v>325.76074999999997</v>
      </c>
      <c r="F18" s="129">
        <v>389.4615</v>
      </c>
      <c r="G18" s="129">
        <v>645.68600000000004</v>
      </c>
    </row>
    <row r="19" spans="1:7" ht="13.2" customHeight="1" x14ac:dyDescent="0.3">
      <c r="A19" s="1" t="s">
        <v>217</v>
      </c>
      <c r="B19" s="39">
        <v>10</v>
      </c>
      <c r="C19" s="136">
        <v>874.65246153846101</v>
      </c>
      <c r="D19" s="61">
        <v>0.37707867683482899</v>
      </c>
      <c r="E19" s="136">
        <v>443.0215</v>
      </c>
      <c r="F19" s="136">
        <v>479.38900000000001</v>
      </c>
      <c r="G19" s="136">
        <v>560.86</v>
      </c>
    </row>
    <row r="20" spans="1:7" ht="13.2" customHeight="1" x14ac:dyDescent="0.3">
      <c r="A20" s="1" t="s">
        <v>218</v>
      </c>
      <c r="B20" s="39">
        <v>9</v>
      </c>
      <c r="C20" s="136">
        <v>546.36979931972803</v>
      </c>
      <c r="D20" s="61">
        <v>0.21631916342351201</v>
      </c>
      <c r="E20" s="136">
        <v>299.59800000000001</v>
      </c>
      <c r="F20" s="136">
        <v>436.45</v>
      </c>
      <c r="G20" s="136">
        <v>826.15599999999995</v>
      </c>
    </row>
    <row r="21" spans="1:7" ht="13.2" customHeight="1" x14ac:dyDescent="0.3">
      <c r="A21" s="1" t="s">
        <v>219</v>
      </c>
      <c r="B21" s="39">
        <v>14</v>
      </c>
      <c r="C21" s="136">
        <v>1079.8008756552099</v>
      </c>
      <c r="D21" s="61">
        <v>0.24511163428146701</v>
      </c>
      <c r="E21" s="136">
        <v>682.92399999999998</v>
      </c>
      <c r="F21" s="136">
        <v>888.62166666666701</v>
      </c>
      <c r="G21" s="136">
        <v>940.53200000000004</v>
      </c>
    </row>
    <row r="22" spans="1:7" ht="13.2" customHeight="1" x14ac:dyDescent="0.3">
      <c r="A22" s="1" t="s">
        <v>220</v>
      </c>
      <c r="B22" s="39">
        <v>128</v>
      </c>
      <c r="C22" s="129">
        <v>461.15891636999203</v>
      </c>
      <c r="D22" s="5">
        <v>3.5416798858243399E-2</v>
      </c>
      <c r="E22" s="129">
        <v>339.88299999999998</v>
      </c>
      <c r="F22" s="129">
        <v>428.63099999999997</v>
      </c>
      <c r="G22" s="129">
        <v>534.27499999999998</v>
      </c>
    </row>
    <row r="23" spans="1:7" ht="13.2" customHeight="1" x14ac:dyDescent="0.3">
      <c r="A23" s="1" t="s">
        <v>221</v>
      </c>
      <c r="B23" s="39">
        <v>38</v>
      </c>
      <c r="C23" s="129">
        <v>453.55255385147399</v>
      </c>
      <c r="D23" s="5">
        <v>7.02910643882355E-2</v>
      </c>
      <c r="E23" s="129">
        <v>300.15300000000002</v>
      </c>
      <c r="F23" s="129">
        <v>450.96300000000002</v>
      </c>
      <c r="G23" s="129">
        <v>604.07500000000005</v>
      </c>
    </row>
    <row r="24" spans="1:7" ht="13.2" customHeight="1" x14ac:dyDescent="0.3">
      <c r="A24" s="1" t="s">
        <v>222</v>
      </c>
      <c r="B24" s="39">
        <v>34</v>
      </c>
      <c r="C24" s="129">
        <v>483.46328685589799</v>
      </c>
      <c r="D24" s="5">
        <v>6.9430581209915895E-2</v>
      </c>
      <c r="E24" s="129">
        <v>316.92</v>
      </c>
      <c r="F24" s="129">
        <v>499.66050000000001</v>
      </c>
      <c r="G24" s="129">
        <v>544.89499999999998</v>
      </c>
    </row>
    <row r="25" spans="1:7" ht="13.2" customHeight="1" x14ac:dyDescent="0.3">
      <c r="A25" s="1" t="s">
        <v>223</v>
      </c>
      <c r="B25" s="39">
        <v>18</v>
      </c>
      <c r="C25" s="129">
        <v>421.247104141291</v>
      </c>
      <c r="D25" s="5">
        <v>0.102629249417983</v>
      </c>
      <c r="E25" s="129">
        <v>340.39600000000002</v>
      </c>
      <c r="F25" s="129">
        <v>395.24299999999999</v>
      </c>
      <c r="G25" s="129">
        <v>485.19499999999999</v>
      </c>
    </row>
    <row r="26" spans="1:7" ht="13.2" customHeight="1" x14ac:dyDescent="0.3">
      <c r="A26" s="1" t="s">
        <v>171</v>
      </c>
      <c r="B26" s="39">
        <v>56</v>
      </c>
      <c r="C26" s="129">
        <v>517.07797019437999</v>
      </c>
      <c r="D26" s="5">
        <v>4.3536159811822898E-2</v>
      </c>
      <c r="E26" s="129">
        <v>357.52825000000001</v>
      </c>
      <c r="F26" s="129">
        <v>517.02700000000004</v>
      </c>
      <c r="G26" s="129">
        <v>638.15125</v>
      </c>
    </row>
    <row r="27" spans="1:7" ht="13.2" customHeight="1" x14ac:dyDescent="0.3">
      <c r="A27" s="1" t="s">
        <v>224</v>
      </c>
      <c r="B27" s="39">
        <v>6</v>
      </c>
      <c r="C27" s="136">
        <v>257.57666666666699</v>
      </c>
      <c r="D27" s="61">
        <v>0.15489869763837899</v>
      </c>
      <c r="E27" s="136">
        <v>194.477</v>
      </c>
      <c r="F27" s="136">
        <v>246.67400000000001</v>
      </c>
      <c r="G27" s="136">
        <v>254.21799999999999</v>
      </c>
    </row>
    <row r="28" spans="1:7" ht="13.2" customHeight="1" x14ac:dyDescent="0.3">
      <c r="A28" s="1" t="s">
        <v>225</v>
      </c>
      <c r="B28" s="39">
        <v>39</v>
      </c>
      <c r="C28" s="129">
        <v>318.67660778188201</v>
      </c>
      <c r="D28" s="5">
        <v>0.113317041277399</v>
      </c>
      <c r="E28" s="129">
        <v>196.83500000000001</v>
      </c>
      <c r="F28" s="129">
        <v>239.93799999999999</v>
      </c>
      <c r="G28" s="129">
        <v>353.13099999999997</v>
      </c>
    </row>
    <row r="29" spans="1:7" ht="13.2" customHeight="1" x14ac:dyDescent="0.3">
      <c r="A29" s="1" t="s">
        <v>226</v>
      </c>
      <c r="B29" s="39">
        <v>89</v>
      </c>
      <c r="C29" s="129">
        <v>138.59542830313501</v>
      </c>
      <c r="D29" s="5">
        <v>4.8445598800374197E-2</v>
      </c>
      <c r="E29" s="129">
        <v>96.366</v>
      </c>
      <c r="F29" s="129">
        <v>122.663</v>
      </c>
      <c r="G29" s="129">
        <v>161.44499999999999</v>
      </c>
    </row>
    <row r="30" spans="1:7" ht="13.2" customHeight="1" x14ac:dyDescent="0.3">
      <c r="A30" s="1" t="s">
        <v>227</v>
      </c>
      <c r="B30" s="39">
        <v>483</v>
      </c>
      <c r="C30" s="129">
        <v>125.773576611359</v>
      </c>
      <c r="D30" s="5">
        <v>2.11985841080033E-2</v>
      </c>
      <c r="E30" s="129">
        <v>87.680999999999997</v>
      </c>
      <c r="F30" s="129">
        <v>117.26</v>
      </c>
      <c r="G30" s="129">
        <v>144.477</v>
      </c>
    </row>
    <row r="31" spans="1:7" ht="13.2" customHeight="1" x14ac:dyDescent="0.3">
      <c r="A31" s="10" t="s">
        <v>172</v>
      </c>
      <c r="B31" s="50">
        <v>35</v>
      </c>
      <c r="C31" s="131">
        <v>532.03338853393996</v>
      </c>
      <c r="D31" s="11">
        <v>7.99700216155418E-2</v>
      </c>
      <c r="E31" s="131">
        <v>372.08600000000001</v>
      </c>
      <c r="F31" s="131">
        <v>446.92500000000001</v>
      </c>
      <c r="G31" s="131">
        <v>661.28599999999994</v>
      </c>
    </row>
    <row r="32" spans="1:7" ht="169.2" customHeight="1" x14ac:dyDescent="0.3">
      <c r="A32" s="176" t="s">
        <v>596</v>
      </c>
      <c r="B32" s="186"/>
      <c r="C32" s="193"/>
      <c r="D32" s="187"/>
      <c r="E32" s="193"/>
      <c r="F32" s="193"/>
      <c r="G32" s="193"/>
    </row>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A32:G32"/>
    <mergeCell ref="A2:G2"/>
    <mergeCell ref="A3:A4"/>
    <mergeCell ref="B3:B4"/>
    <mergeCell ref="C3:C4"/>
    <mergeCell ref="D3:D4"/>
    <mergeCell ref="E3:E4"/>
    <mergeCell ref="F3:F4"/>
    <mergeCell ref="G3:G4"/>
  </mergeCells>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90"/>
  <sheetViews>
    <sheetView showGridLines="0" workbookViewId="0"/>
  </sheetViews>
  <sheetFormatPr baseColWidth="10" defaultRowHeight="14.4" x14ac:dyDescent="0.3"/>
  <cols>
    <col min="1" max="1" width="42.6640625" customWidth="1"/>
    <col min="4" max="4" width="12.6640625" customWidth="1"/>
  </cols>
  <sheetData>
    <row r="1" spans="1:15" ht="13.2" customHeight="1" x14ac:dyDescent="0.3">
      <c r="A1" s="2" t="s">
        <v>368</v>
      </c>
      <c r="J1" s="14" t="str">
        <f>HYPERLINK("#'Verzeichnis'!A1", "Zurück zum Verzeichnis")</f>
        <v>Zurück zum Verzeichnis</v>
      </c>
      <c r="O1" s="1"/>
    </row>
    <row r="2" spans="1:15" ht="13.2" customHeight="1" x14ac:dyDescent="0.3">
      <c r="A2" s="170" t="s">
        <v>31</v>
      </c>
      <c r="B2" s="166"/>
      <c r="C2" s="166"/>
      <c r="D2" s="166"/>
      <c r="E2" s="166"/>
      <c r="F2" s="166"/>
      <c r="G2" s="166"/>
    </row>
    <row r="3" spans="1:15" ht="13.2" customHeight="1" x14ac:dyDescent="0.3">
      <c r="A3" s="174" t="s">
        <v>366</v>
      </c>
      <c r="B3" s="167" t="s">
        <v>133</v>
      </c>
      <c r="C3" s="167" t="s">
        <v>113</v>
      </c>
      <c r="D3" s="167" t="s">
        <v>367</v>
      </c>
      <c r="E3" s="167" t="s">
        <v>198</v>
      </c>
      <c r="F3" s="167" t="s">
        <v>114</v>
      </c>
      <c r="G3" s="167" t="s">
        <v>199</v>
      </c>
    </row>
    <row r="4" spans="1:15" ht="13.2" customHeight="1" x14ac:dyDescent="0.3">
      <c r="A4" s="179"/>
      <c r="B4" s="179"/>
      <c r="C4" s="179"/>
      <c r="D4" s="179"/>
      <c r="E4" s="179"/>
      <c r="F4" s="179"/>
      <c r="G4" s="179"/>
    </row>
    <row r="5" spans="1:15" ht="13.2" customHeight="1" x14ac:dyDescent="0.3">
      <c r="A5" s="2" t="s">
        <v>122</v>
      </c>
      <c r="B5" s="57">
        <v>1932</v>
      </c>
      <c r="C5" s="130">
        <v>183.222588644496</v>
      </c>
      <c r="D5" s="6">
        <v>2.3932694628422801E-2</v>
      </c>
      <c r="E5" s="130">
        <v>45.395000000000003</v>
      </c>
      <c r="F5" s="130">
        <v>155.94399999999999</v>
      </c>
      <c r="G5" s="130">
        <v>247.721</v>
      </c>
    </row>
    <row r="6" spans="1:15" ht="13.2" customHeight="1" x14ac:dyDescent="0.3">
      <c r="A6" s="132" t="s">
        <v>143</v>
      </c>
      <c r="B6" s="133"/>
      <c r="C6" s="134"/>
      <c r="D6" s="135"/>
      <c r="E6" s="134"/>
      <c r="F6" s="134"/>
      <c r="G6" s="134"/>
    </row>
    <row r="7" spans="1:15" ht="13.2" customHeight="1" x14ac:dyDescent="0.3">
      <c r="A7" s="1" t="s">
        <v>144</v>
      </c>
      <c r="B7" s="39">
        <v>660</v>
      </c>
      <c r="C7" s="129">
        <v>162.11488276843801</v>
      </c>
      <c r="D7" s="5">
        <v>4.7436754531288899E-2</v>
      </c>
      <c r="E7" s="129">
        <v>33.046999999999997</v>
      </c>
      <c r="F7" s="129">
        <v>128.53700000000001</v>
      </c>
      <c r="G7" s="129">
        <v>227.30699999999999</v>
      </c>
    </row>
    <row r="8" spans="1:15" ht="13.2" customHeight="1" x14ac:dyDescent="0.3">
      <c r="A8" s="1" t="s">
        <v>145</v>
      </c>
      <c r="B8" s="39">
        <v>948</v>
      </c>
      <c r="C8" s="129">
        <v>192.38910190679201</v>
      </c>
      <c r="D8" s="5">
        <v>2.74917494824332E-2</v>
      </c>
      <c r="E8" s="129">
        <v>67.12</v>
      </c>
      <c r="F8" s="129">
        <v>169.33633333333299</v>
      </c>
      <c r="G8" s="129">
        <v>253.87899999999999</v>
      </c>
    </row>
    <row r="9" spans="1:15" ht="13.2" customHeight="1" x14ac:dyDescent="0.3">
      <c r="A9" s="1" t="s">
        <v>146</v>
      </c>
      <c r="B9" s="39">
        <v>324</v>
      </c>
      <c r="C9" s="129">
        <v>201.067064932482</v>
      </c>
      <c r="D9" s="5">
        <v>6.9122392875583596E-2</v>
      </c>
      <c r="E9" s="129">
        <v>65.81</v>
      </c>
      <c r="F9" s="129">
        <v>171.62799999999999</v>
      </c>
      <c r="G9" s="129">
        <v>264.87849999999997</v>
      </c>
    </row>
    <row r="10" spans="1:15" ht="13.2" customHeight="1" x14ac:dyDescent="0.3">
      <c r="A10" s="132" t="s">
        <v>212</v>
      </c>
      <c r="B10" s="133"/>
      <c r="C10" s="134"/>
      <c r="D10" s="135"/>
      <c r="E10" s="134"/>
      <c r="F10" s="134"/>
      <c r="G10" s="134"/>
    </row>
    <row r="11" spans="1:15" ht="13.2" customHeight="1" x14ac:dyDescent="0.3">
      <c r="A11" s="1" t="s">
        <v>213</v>
      </c>
      <c r="B11" s="39">
        <v>590</v>
      </c>
      <c r="C11" s="129">
        <v>217.38604747334099</v>
      </c>
      <c r="D11" s="5">
        <v>2.4531713713245199E-2</v>
      </c>
      <c r="E11" s="129">
        <v>134.44200000000001</v>
      </c>
      <c r="F11" s="129">
        <v>193.03399999999999</v>
      </c>
      <c r="G11" s="129">
        <v>269.7595</v>
      </c>
    </row>
    <row r="12" spans="1:15" ht="13.2" customHeight="1" x14ac:dyDescent="0.3">
      <c r="A12" s="1" t="s">
        <v>214</v>
      </c>
      <c r="B12" s="39">
        <v>12</v>
      </c>
      <c r="C12" s="136">
        <v>227.82096000000001</v>
      </c>
      <c r="D12" s="61">
        <v>0.27154999874562402</v>
      </c>
      <c r="E12" s="136">
        <v>100.90300000000001</v>
      </c>
      <c r="F12" s="136">
        <v>141.55449999999999</v>
      </c>
      <c r="G12" s="136">
        <v>200.77500000000001</v>
      </c>
    </row>
    <row r="13" spans="1:15" ht="13.2" customHeight="1" x14ac:dyDescent="0.3">
      <c r="A13" s="1" t="s">
        <v>162</v>
      </c>
      <c r="B13" s="39">
        <v>32</v>
      </c>
      <c r="C13" s="129">
        <v>300.34248083471198</v>
      </c>
      <c r="D13" s="5">
        <v>0.10801376187947501</v>
      </c>
      <c r="E13" s="129">
        <v>162.64099999999999</v>
      </c>
      <c r="F13" s="129">
        <v>222.18199999999999</v>
      </c>
      <c r="G13" s="129">
        <v>449.012</v>
      </c>
    </row>
    <row r="14" spans="1:15" ht="13.2" customHeight="1" x14ac:dyDescent="0.3">
      <c r="A14" s="1" t="s">
        <v>167</v>
      </c>
      <c r="B14" s="39">
        <v>37</v>
      </c>
      <c r="C14" s="129">
        <v>310.47738057244197</v>
      </c>
      <c r="D14" s="5">
        <v>9.1270092798101402E-2</v>
      </c>
      <c r="E14" s="129">
        <v>206.691</v>
      </c>
      <c r="F14" s="129">
        <v>284.06549999999999</v>
      </c>
      <c r="G14" s="129">
        <v>343.60199999999998</v>
      </c>
    </row>
    <row r="15" spans="1:15" ht="13.2" customHeight="1" x14ac:dyDescent="0.3">
      <c r="A15" s="1" t="s">
        <v>168</v>
      </c>
      <c r="B15" s="39">
        <v>42</v>
      </c>
      <c r="C15" s="129">
        <v>326.83659401357602</v>
      </c>
      <c r="D15" s="5">
        <v>0.102854186899639</v>
      </c>
      <c r="E15" s="129">
        <v>174.94900000000001</v>
      </c>
      <c r="F15" s="129">
        <v>271.56700000000001</v>
      </c>
      <c r="G15" s="129">
        <v>402.96899999999999</v>
      </c>
    </row>
    <row r="16" spans="1:15" ht="13.2" customHeight="1" x14ac:dyDescent="0.3">
      <c r="A16" s="1" t="s">
        <v>169</v>
      </c>
      <c r="B16" s="39">
        <v>172</v>
      </c>
      <c r="C16" s="129">
        <v>208.44559581174599</v>
      </c>
      <c r="D16" s="5">
        <v>3.3841354083065898E-2</v>
      </c>
      <c r="E16" s="129">
        <v>145.25399999999999</v>
      </c>
      <c r="F16" s="129">
        <v>187.5565</v>
      </c>
      <c r="G16" s="129">
        <v>241.59399999999999</v>
      </c>
    </row>
    <row r="17" spans="1:7" ht="13.2" customHeight="1" x14ac:dyDescent="0.3">
      <c r="A17" s="1" t="s">
        <v>170</v>
      </c>
      <c r="B17" s="39">
        <v>74</v>
      </c>
      <c r="C17" s="129">
        <v>214.81044495613401</v>
      </c>
      <c r="D17" s="5">
        <v>5.6364746211061197E-2</v>
      </c>
      <c r="E17" s="129">
        <v>148.27000000000001</v>
      </c>
      <c r="F17" s="129">
        <v>200.18299999999999</v>
      </c>
      <c r="G17" s="129">
        <v>232.683333333333</v>
      </c>
    </row>
    <row r="18" spans="1:7" ht="13.2" customHeight="1" x14ac:dyDescent="0.3">
      <c r="A18" s="1" t="s">
        <v>216</v>
      </c>
      <c r="B18" s="39">
        <v>14</v>
      </c>
      <c r="C18" s="136">
        <v>260.6855931366</v>
      </c>
      <c r="D18" s="61">
        <v>0.15229571001605299</v>
      </c>
      <c r="E18" s="136">
        <v>144.08699999999999</v>
      </c>
      <c r="F18" s="136">
        <v>246.90649999999999</v>
      </c>
      <c r="G18" s="136">
        <v>303.80399999999997</v>
      </c>
    </row>
    <row r="19" spans="1:7" ht="13.2" customHeight="1" x14ac:dyDescent="0.3">
      <c r="A19" s="1" t="s">
        <v>217</v>
      </c>
      <c r="B19" s="39">
        <v>10</v>
      </c>
      <c r="C19" s="136">
        <v>647.21176923076905</v>
      </c>
      <c r="D19" s="61">
        <v>0.461430054084358</v>
      </c>
      <c r="E19" s="136">
        <v>233.71199999999999</v>
      </c>
      <c r="F19" s="136">
        <v>276.714</v>
      </c>
      <c r="G19" s="136">
        <v>377.14299999999997</v>
      </c>
    </row>
    <row r="20" spans="1:7" ht="13.2" customHeight="1" x14ac:dyDescent="0.3">
      <c r="A20" s="1" t="s">
        <v>218</v>
      </c>
      <c r="B20" s="39">
        <v>9</v>
      </c>
      <c r="C20" s="136">
        <v>291.02348724489798</v>
      </c>
      <c r="D20" s="61">
        <v>0.18521210841423999</v>
      </c>
      <c r="E20" s="136">
        <v>102.88800000000001</v>
      </c>
      <c r="F20" s="136">
        <v>290.16899999999998</v>
      </c>
      <c r="G20" s="136">
        <v>454.17899999999997</v>
      </c>
    </row>
    <row r="21" spans="1:7" ht="13.2" customHeight="1" x14ac:dyDescent="0.3">
      <c r="A21" s="1" t="s">
        <v>219</v>
      </c>
      <c r="B21" s="39">
        <v>14</v>
      </c>
      <c r="C21" s="136">
        <v>742.32029819452498</v>
      </c>
      <c r="D21" s="61">
        <v>0.31847361308688299</v>
      </c>
      <c r="E21" s="136">
        <v>348.11200000000002</v>
      </c>
      <c r="F21" s="136">
        <v>500.784333333333</v>
      </c>
      <c r="G21" s="136">
        <v>626.66399999999999</v>
      </c>
    </row>
    <row r="22" spans="1:7" ht="13.2" customHeight="1" x14ac:dyDescent="0.3">
      <c r="A22" s="1" t="s">
        <v>220</v>
      </c>
      <c r="B22" s="39">
        <v>128</v>
      </c>
      <c r="C22" s="129">
        <v>243.28419033019401</v>
      </c>
      <c r="D22" s="5">
        <v>4.5000680076607E-2</v>
      </c>
      <c r="E22" s="129">
        <v>167.80950000000001</v>
      </c>
      <c r="F22" s="129">
        <v>220.86</v>
      </c>
      <c r="G22" s="129">
        <v>276.82499999999999</v>
      </c>
    </row>
    <row r="23" spans="1:7" ht="13.2" customHeight="1" x14ac:dyDescent="0.3">
      <c r="A23" s="1" t="s">
        <v>221</v>
      </c>
      <c r="B23" s="39">
        <v>38</v>
      </c>
      <c r="C23" s="129">
        <v>242.98141406919601</v>
      </c>
      <c r="D23" s="5">
        <v>8.7017021162205804E-2</v>
      </c>
      <c r="E23" s="129">
        <v>153.10333333333301</v>
      </c>
      <c r="F23" s="129">
        <v>232.03</v>
      </c>
      <c r="G23" s="129">
        <v>332.96800000000002</v>
      </c>
    </row>
    <row r="24" spans="1:7" ht="13.2" customHeight="1" x14ac:dyDescent="0.3">
      <c r="A24" s="1" t="s">
        <v>222</v>
      </c>
      <c r="B24" s="39">
        <v>34</v>
      </c>
      <c r="C24" s="129">
        <v>226.5091421468</v>
      </c>
      <c r="D24" s="5">
        <v>8.1164351401863594E-2</v>
      </c>
      <c r="E24" s="129">
        <v>166.71600000000001</v>
      </c>
      <c r="F24" s="129">
        <v>217.75700000000001</v>
      </c>
      <c r="G24" s="129">
        <v>253.87899999999999</v>
      </c>
    </row>
    <row r="25" spans="1:7" ht="13.2" customHeight="1" x14ac:dyDescent="0.3">
      <c r="A25" s="1" t="s">
        <v>223</v>
      </c>
      <c r="B25" s="39">
        <v>18</v>
      </c>
      <c r="C25" s="129">
        <v>218.497445493301</v>
      </c>
      <c r="D25" s="5">
        <v>0.13593440312675101</v>
      </c>
      <c r="E25" s="129">
        <v>130.548</v>
      </c>
      <c r="F25" s="129">
        <v>207.767</v>
      </c>
      <c r="G25" s="129">
        <v>276.41899999999998</v>
      </c>
    </row>
    <row r="26" spans="1:7" ht="13.2" customHeight="1" x14ac:dyDescent="0.3">
      <c r="A26" s="1" t="s">
        <v>171</v>
      </c>
      <c r="B26" s="39">
        <v>56</v>
      </c>
      <c r="C26" s="129">
        <v>308.79950199310798</v>
      </c>
      <c r="D26" s="5">
        <v>5.8675233918719497E-2</v>
      </c>
      <c r="E26" s="129">
        <v>197.44225</v>
      </c>
      <c r="F26" s="129">
        <v>284.017</v>
      </c>
      <c r="G26" s="129">
        <v>375.77300000000002</v>
      </c>
    </row>
    <row r="27" spans="1:7" ht="13.2" customHeight="1" x14ac:dyDescent="0.3">
      <c r="A27" s="1" t="s">
        <v>224</v>
      </c>
      <c r="B27" s="39">
        <v>6</v>
      </c>
      <c r="C27" s="129">
        <v>119.668333333333</v>
      </c>
      <c r="D27" s="5">
        <v>0.125313433324417</v>
      </c>
      <c r="E27" s="129">
        <v>87.102999999999994</v>
      </c>
      <c r="F27" s="129">
        <v>114.8205</v>
      </c>
      <c r="G27" s="129">
        <v>159.02099999999999</v>
      </c>
    </row>
    <row r="28" spans="1:7" ht="13.2" customHeight="1" x14ac:dyDescent="0.3">
      <c r="A28" s="1" t="s">
        <v>225</v>
      </c>
      <c r="B28" s="39">
        <v>39</v>
      </c>
      <c r="C28" s="136">
        <v>140.165793873837</v>
      </c>
      <c r="D28" s="61">
        <v>0.16811573210765099</v>
      </c>
      <c r="E28" s="136">
        <v>63.116</v>
      </c>
      <c r="F28" s="136">
        <v>101.04</v>
      </c>
      <c r="G28" s="136">
        <v>130.792</v>
      </c>
    </row>
    <row r="29" spans="1:7" ht="13.2" customHeight="1" x14ac:dyDescent="0.3">
      <c r="A29" s="1" t="s">
        <v>226</v>
      </c>
      <c r="B29" s="39">
        <v>89</v>
      </c>
      <c r="C29" s="129">
        <v>38.0561641207359</v>
      </c>
      <c r="D29" s="5">
        <v>8.1332165913965096E-2</v>
      </c>
      <c r="E29" s="129">
        <v>25.021000000000001</v>
      </c>
      <c r="F29" s="129">
        <v>31.934999999999999</v>
      </c>
      <c r="G29" s="129">
        <v>38.408000000000001</v>
      </c>
    </row>
    <row r="30" spans="1:7" ht="13.2" customHeight="1" x14ac:dyDescent="0.3">
      <c r="A30" s="1" t="s">
        <v>227</v>
      </c>
      <c r="B30" s="39">
        <v>483</v>
      </c>
      <c r="C30" s="129">
        <v>36.304065569652202</v>
      </c>
      <c r="D30" s="5">
        <v>4.1760714628167897E-2</v>
      </c>
      <c r="E30" s="129">
        <v>19.611000000000001</v>
      </c>
      <c r="F30" s="129">
        <v>27.748999999999999</v>
      </c>
      <c r="G30" s="129">
        <v>39.889000000000003</v>
      </c>
    </row>
    <row r="31" spans="1:7" ht="13.2" customHeight="1" x14ac:dyDescent="0.3">
      <c r="A31" s="10" t="s">
        <v>172</v>
      </c>
      <c r="B31" s="50">
        <v>35</v>
      </c>
      <c r="C31" s="131">
        <v>268.98311688453299</v>
      </c>
      <c r="D31" s="11">
        <v>7.9743525311199395E-2</v>
      </c>
      <c r="E31" s="131">
        <v>171.99199999999999</v>
      </c>
      <c r="F31" s="131">
        <v>227.19</v>
      </c>
      <c r="G31" s="131">
        <v>358.87433333333303</v>
      </c>
    </row>
    <row r="32" spans="1:7" ht="169.2" customHeight="1" x14ac:dyDescent="0.3">
      <c r="A32" s="176" t="s">
        <v>596</v>
      </c>
      <c r="B32" s="186"/>
      <c r="C32" s="193"/>
      <c r="D32" s="187"/>
      <c r="E32" s="193"/>
      <c r="F32" s="193"/>
      <c r="G32" s="193"/>
    </row>
    <row r="33" spans="1:7" ht="13.2" customHeight="1" x14ac:dyDescent="0.3">
      <c r="A33" s="1"/>
      <c r="B33" s="39"/>
      <c r="C33" s="129"/>
      <c r="D33" s="5"/>
      <c r="E33" s="129"/>
      <c r="F33" s="129"/>
      <c r="G33" s="129"/>
    </row>
    <row r="34" spans="1:7" ht="13.2" customHeight="1" x14ac:dyDescent="0.3"/>
    <row r="35" spans="1:7" ht="13.2" customHeight="1" x14ac:dyDescent="0.3"/>
    <row r="36" spans="1:7" ht="13.2" customHeight="1" x14ac:dyDescent="0.3"/>
    <row r="37" spans="1:7" ht="13.2" customHeight="1" x14ac:dyDescent="0.3"/>
    <row r="38" spans="1:7" ht="13.2" customHeight="1" x14ac:dyDescent="0.3"/>
    <row r="39" spans="1:7" ht="13.2" customHeight="1" x14ac:dyDescent="0.3"/>
    <row r="40" spans="1:7" ht="13.2" customHeight="1" x14ac:dyDescent="0.3"/>
    <row r="41" spans="1:7" ht="13.2" customHeight="1" x14ac:dyDescent="0.3"/>
    <row r="42" spans="1:7" ht="13.2" customHeight="1" x14ac:dyDescent="0.3"/>
    <row r="43" spans="1:7" ht="13.2" customHeight="1" x14ac:dyDescent="0.3"/>
    <row r="44" spans="1:7" ht="13.2" customHeight="1" x14ac:dyDescent="0.3"/>
    <row r="45" spans="1:7" ht="13.2" customHeight="1" x14ac:dyDescent="0.3"/>
    <row r="46" spans="1:7" ht="13.2" customHeight="1" x14ac:dyDescent="0.3"/>
    <row r="47" spans="1:7" ht="13.2" customHeight="1" x14ac:dyDescent="0.3"/>
    <row r="48" spans="1:7"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A32:G32"/>
    <mergeCell ref="A2:G2"/>
    <mergeCell ref="A3:A4"/>
    <mergeCell ref="B3:B4"/>
    <mergeCell ref="C3:C4"/>
    <mergeCell ref="D3:D4"/>
    <mergeCell ref="E3:E4"/>
    <mergeCell ref="F3:F4"/>
    <mergeCell ref="G3:G4"/>
  </mergeCell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90"/>
  <sheetViews>
    <sheetView showGridLines="0" workbookViewId="0"/>
  </sheetViews>
  <sheetFormatPr baseColWidth="10" defaultRowHeight="14.4" x14ac:dyDescent="0.3"/>
  <cols>
    <col min="1" max="1" width="42.6640625" customWidth="1"/>
    <col min="4" max="4" width="12.6640625" customWidth="1"/>
  </cols>
  <sheetData>
    <row r="1" spans="1:15" ht="13.2" customHeight="1" x14ac:dyDescent="0.3">
      <c r="A1" s="2" t="s">
        <v>369</v>
      </c>
      <c r="J1" s="14" t="str">
        <f>HYPERLINK("#'Verzeichnis'!A1", "Zurück zum Verzeichnis")</f>
        <v>Zurück zum Verzeichnis</v>
      </c>
      <c r="O1" s="1"/>
    </row>
    <row r="2" spans="1:15" ht="13.2" customHeight="1" x14ac:dyDescent="0.3">
      <c r="A2" s="170" t="s">
        <v>32</v>
      </c>
      <c r="B2" s="166"/>
      <c r="C2" s="166"/>
      <c r="D2" s="166"/>
      <c r="E2" s="166"/>
      <c r="F2" s="166"/>
      <c r="G2" s="166"/>
    </row>
    <row r="3" spans="1:15" ht="13.2" customHeight="1" x14ac:dyDescent="0.3">
      <c r="A3" s="174" t="s">
        <v>366</v>
      </c>
      <c r="B3" s="167" t="s">
        <v>133</v>
      </c>
      <c r="C3" s="167" t="s">
        <v>113</v>
      </c>
      <c r="D3" s="167" t="s">
        <v>367</v>
      </c>
      <c r="E3" s="167" t="s">
        <v>198</v>
      </c>
      <c r="F3" s="167" t="s">
        <v>114</v>
      </c>
      <c r="G3" s="167" t="s">
        <v>199</v>
      </c>
    </row>
    <row r="4" spans="1:15" ht="13.2" customHeight="1" x14ac:dyDescent="0.3">
      <c r="A4" s="179"/>
      <c r="B4" s="179"/>
      <c r="C4" s="179"/>
      <c r="D4" s="179"/>
      <c r="E4" s="179"/>
      <c r="F4" s="179"/>
      <c r="G4" s="179"/>
    </row>
    <row r="5" spans="1:15" ht="13.2" customHeight="1" x14ac:dyDescent="0.3">
      <c r="A5" s="2" t="s">
        <v>122</v>
      </c>
      <c r="B5" s="57">
        <v>1932</v>
      </c>
      <c r="C5" s="130">
        <v>177.07618382349</v>
      </c>
      <c r="D5" s="6">
        <v>1.522675583348E-2</v>
      </c>
      <c r="E5" s="130">
        <v>95.948999999999998</v>
      </c>
      <c r="F5" s="130">
        <v>150.8775</v>
      </c>
      <c r="G5" s="130">
        <v>223.44300000000001</v>
      </c>
    </row>
    <row r="6" spans="1:15" ht="13.2" customHeight="1" x14ac:dyDescent="0.3">
      <c r="A6" s="132" t="s">
        <v>143</v>
      </c>
      <c r="B6" s="133"/>
      <c r="C6" s="134"/>
      <c r="D6" s="135"/>
      <c r="E6" s="134"/>
      <c r="F6" s="134"/>
      <c r="G6" s="134"/>
    </row>
    <row r="7" spans="1:15" ht="13.2" customHeight="1" x14ac:dyDescent="0.3">
      <c r="A7" s="1" t="s">
        <v>144</v>
      </c>
      <c r="B7" s="39">
        <v>660</v>
      </c>
      <c r="C7" s="129">
        <v>155.45391540453201</v>
      </c>
      <c r="D7" s="5">
        <v>2.5251983695344801E-2</v>
      </c>
      <c r="E7" s="129">
        <v>83.144000000000005</v>
      </c>
      <c r="F7" s="129">
        <v>134.267333333333</v>
      </c>
      <c r="G7" s="129">
        <v>199.3425</v>
      </c>
    </row>
    <row r="8" spans="1:15" ht="13.2" customHeight="1" x14ac:dyDescent="0.3">
      <c r="A8" s="1" t="s">
        <v>145</v>
      </c>
      <c r="B8" s="39">
        <v>948</v>
      </c>
      <c r="C8" s="129">
        <v>189.646065729296</v>
      </c>
      <c r="D8" s="5">
        <v>2.2524191378035401E-2</v>
      </c>
      <c r="E8" s="129">
        <v>103.575</v>
      </c>
      <c r="F8" s="129">
        <v>157.98599999999999</v>
      </c>
      <c r="G8" s="129">
        <v>238.5445</v>
      </c>
    </row>
    <row r="9" spans="1:15" ht="13.2" customHeight="1" x14ac:dyDescent="0.3">
      <c r="A9" s="1" t="s">
        <v>146</v>
      </c>
      <c r="B9" s="39">
        <v>324</v>
      </c>
      <c r="C9" s="129">
        <v>186.203729657259</v>
      </c>
      <c r="D9" s="5">
        <v>3.1805577605141501E-2</v>
      </c>
      <c r="E9" s="129">
        <v>106.890666666667</v>
      </c>
      <c r="F9" s="129">
        <v>167.82300000000001</v>
      </c>
      <c r="G9" s="129">
        <v>235.845</v>
      </c>
    </row>
    <row r="10" spans="1:15" ht="13.2" customHeight="1" x14ac:dyDescent="0.3">
      <c r="A10" s="132" t="s">
        <v>212</v>
      </c>
      <c r="B10" s="133"/>
      <c r="C10" s="134"/>
      <c r="D10" s="135"/>
      <c r="E10" s="134"/>
      <c r="F10" s="134"/>
      <c r="G10" s="134"/>
    </row>
    <row r="11" spans="1:15" ht="13.2" customHeight="1" x14ac:dyDescent="0.3">
      <c r="A11" s="1" t="s">
        <v>213</v>
      </c>
      <c r="B11" s="39">
        <v>590</v>
      </c>
      <c r="C11" s="129">
        <v>198.76990306447399</v>
      </c>
      <c r="D11" s="5">
        <v>2.35714689908386E-2</v>
      </c>
      <c r="E11" s="129">
        <v>127.78100000000001</v>
      </c>
      <c r="F11" s="129">
        <v>183.11449999999999</v>
      </c>
      <c r="G11" s="129">
        <v>238.8</v>
      </c>
    </row>
    <row r="12" spans="1:15" ht="13.2" customHeight="1" x14ac:dyDescent="0.3">
      <c r="A12" s="1" t="s">
        <v>214</v>
      </c>
      <c r="B12" s="39">
        <v>12</v>
      </c>
      <c r="C12" s="129">
        <v>253.33276000000001</v>
      </c>
      <c r="D12" s="5">
        <v>0.123894036376165</v>
      </c>
      <c r="E12" s="129">
        <v>179.61633333333299</v>
      </c>
      <c r="F12" s="129">
        <v>211.062833333333</v>
      </c>
      <c r="G12" s="129">
        <v>268.48399999999998</v>
      </c>
    </row>
    <row r="13" spans="1:15" ht="13.2" customHeight="1" x14ac:dyDescent="0.3">
      <c r="A13" s="1" t="s">
        <v>162</v>
      </c>
      <c r="B13" s="39">
        <v>32</v>
      </c>
      <c r="C13" s="129">
        <v>281.25542536563199</v>
      </c>
      <c r="D13" s="5">
        <v>0.106132921704558</v>
      </c>
      <c r="E13" s="129">
        <v>160.58699999999999</v>
      </c>
      <c r="F13" s="129">
        <v>253.82599999999999</v>
      </c>
      <c r="G13" s="129">
        <v>323.71300000000002</v>
      </c>
    </row>
    <row r="14" spans="1:15" ht="13.2" customHeight="1" x14ac:dyDescent="0.3">
      <c r="A14" s="1" t="s">
        <v>167</v>
      </c>
      <c r="B14" s="39">
        <v>37</v>
      </c>
      <c r="C14" s="129">
        <v>208.503213652482</v>
      </c>
      <c r="D14" s="5">
        <v>0.1059621175005</v>
      </c>
      <c r="E14" s="129">
        <v>126.254</v>
      </c>
      <c r="F14" s="129">
        <v>172.32433333333299</v>
      </c>
      <c r="G14" s="129">
        <v>241.89875000000001</v>
      </c>
    </row>
    <row r="15" spans="1:15" ht="13.2" customHeight="1" x14ac:dyDescent="0.3">
      <c r="A15" s="1" t="s">
        <v>168</v>
      </c>
      <c r="B15" s="39">
        <v>42</v>
      </c>
      <c r="C15" s="129">
        <v>286.14538183853301</v>
      </c>
      <c r="D15" s="5">
        <v>0.11351310966558099</v>
      </c>
      <c r="E15" s="129">
        <v>150.988</v>
      </c>
      <c r="F15" s="129">
        <v>214.958</v>
      </c>
      <c r="G15" s="129">
        <v>354.15699999999998</v>
      </c>
    </row>
    <row r="16" spans="1:15" ht="13.2" customHeight="1" x14ac:dyDescent="0.3">
      <c r="A16" s="1" t="s">
        <v>169</v>
      </c>
      <c r="B16" s="39">
        <v>172</v>
      </c>
      <c r="C16" s="129">
        <v>176.26069603892799</v>
      </c>
      <c r="D16" s="5">
        <v>4.3015470453344501E-2</v>
      </c>
      <c r="E16" s="129">
        <v>113.0155</v>
      </c>
      <c r="F16" s="129">
        <v>150.208</v>
      </c>
      <c r="G16" s="129">
        <v>209.506</v>
      </c>
    </row>
    <row r="17" spans="1:7" ht="13.2" customHeight="1" x14ac:dyDescent="0.3">
      <c r="A17" s="1" t="s">
        <v>170</v>
      </c>
      <c r="B17" s="39">
        <v>74</v>
      </c>
      <c r="C17" s="129">
        <v>220.360732025375</v>
      </c>
      <c r="D17" s="5">
        <v>4.8665230746844403E-2</v>
      </c>
      <c r="E17" s="129">
        <v>160.73666666666699</v>
      </c>
      <c r="F17" s="129">
        <v>199.09350000000001</v>
      </c>
      <c r="G17" s="129">
        <v>276.32580000000002</v>
      </c>
    </row>
    <row r="18" spans="1:7" ht="13.2" customHeight="1" x14ac:dyDescent="0.3">
      <c r="A18" s="1" t="s">
        <v>216</v>
      </c>
      <c r="B18" s="39">
        <v>14</v>
      </c>
      <c r="C18" s="136">
        <v>252.81534570703701</v>
      </c>
      <c r="D18" s="61">
        <v>0.15127354978731999</v>
      </c>
      <c r="E18" s="136">
        <v>174.977</v>
      </c>
      <c r="F18" s="136">
        <v>197.75524999999999</v>
      </c>
      <c r="G18" s="136">
        <v>280.45</v>
      </c>
    </row>
    <row r="19" spans="1:7" ht="13.2" customHeight="1" x14ac:dyDescent="0.3">
      <c r="A19" s="1" t="s">
        <v>217</v>
      </c>
      <c r="B19" s="39">
        <v>10</v>
      </c>
      <c r="C19" s="136">
        <v>227.44069230769199</v>
      </c>
      <c r="D19" s="61">
        <v>0.15295462247953001</v>
      </c>
      <c r="E19" s="136">
        <v>165.09700000000001</v>
      </c>
      <c r="F19" s="136">
        <v>202.67500000000001</v>
      </c>
      <c r="G19" s="136">
        <v>245.69900000000001</v>
      </c>
    </row>
    <row r="20" spans="1:7" ht="13.2" customHeight="1" x14ac:dyDescent="0.3">
      <c r="A20" s="1" t="s">
        <v>218</v>
      </c>
      <c r="B20" s="39">
        <v>9</v>
      </c>
      <c r="C20" s="136">
        <v>255.34631207483</v>
      </c>
      <c r="D20" s="61">
        <v>0.278461349858659</v>
      </c>
      <c r="E20" s="136">
        <v>115.4815</v>
      </c>
      <c r="F20" s="136">
        <v>196.71</v>
      </c>
      <c r="G20" s="136">
        <v>371.97699999999998</v>
      </c>
    </row>
    <row r="21" spans="1:7" ht="13.2" customHeight="1" x14ac:dyDescent="0.3">
      <c r="A21" s="1" t="s">
        <v>219</v>
      </c>
      <c r="B21" s="39">
        <v>14</v>
      </c>
      <c r="C21" s="129">
        <v>337.48057746068702</v>
      </c>
      <c r="D21" s="5">
        <v>0.121581475868995</v>
      </c>
      <c r="E21" s="129">
        <v>186.63</v>
      </c>
      <c r="F21" s="129">
        <v>346.50099999999998</v>
      </c>
      <c r="G21" s="129">
        <v>426.62400000000002</v>
      </c>
    </row>
    <row r="22" spans="1:7" ht="13.2" customHeight="1" x14ac:dyDescent="0.3">
      <c r="A22" s="1" t="s">
        <v>220</v>
      </c>
      <c r="B22" s="39">
        <v>128</v>
      </c>
      <c r="C22" s="129">
        <v>217.87472603979799</v>
      </c>
      <c r="D22" s="5">
        <v>3.9972728857197402E-2</v>
      </c>
      <c r="E22" s="129">
        <v>144.89599999999999</v>
      </c>
      <c r="F22" s="129">
        <v>202.43600000000001</v>
      </c>
      <c r="G22" s="129">
        <v>268.56700000000001</v>
      </c>
    </row>
    <row r="23" spans="1:7" ht="13.2" customHeight="1" x14ac:dyDescent="0.3">
      <c r="A23" s="1" t="s">
        <v>221</v>
      </c>
      <c r="B23" s="39">
        <v>38</v>
      </c>
      <c r="C23" s="129">
        <v>210.571139782279</v>
      </c>
      <c r="D23" s="5">
        <v>8.11505234196956E-2</v>
      </c>
      <c r="E23" s="129">
        <v>129.45099999999999</v>
      </c>
      <c r="F23" s="129">
        <v>181.81700000000001</v>
      </c>
      <c r="G23" s="129">
        <v>253.83799999999999</v>
      </c>
    </row>
    <row r="24" spans="1:7" ht="13.2" customHeight="1" x14ac:dyDescent="0.3">
      <c r="A24" s="1" t="s">
        <v>222</v>
      </c>
      <c r="B24" s="39">
        <v>34</v>
      </c>
      <c r="C24" s="129">
        <v>256.95414470909799</v>
      </c>
      <c r="D24" s="5">
        <v>8.9178324833309397E-2</v>
      </c>
      <c r="E24" s="129">
        <v>150.44</v>
      </c>
      <c r="F24" s="129">
        <v>272.3535</v>
      </c>
      <c r="G24" s="129">
        <v>292.43299999999999</v>
      </c>
    </row>
    <row r="25" spans="1:7" ht="13.2" customHeight="1" x14ac:dyDescent="0.3">
      <c r="A25" s="1" t="s">
        <v>223</v>
      </c>
      <c r="B25" s="39">
        <v>18</v>
      </c>
      <c r="C25" s="129">
        <v>202.74965864799</v>
      </c>
      <c r="D25" s="5">
        <v>0.112332384594357</v>
      </c>
      <c r="E25" s="129">
        <v>154.982</v>
      </c>
      <c r="F25" s="129">
        <v>199.17</v>
      </c>
      <c r="G25" s="129">
        <v>257.48200000000003</v>
      </c>
    </row>
    <row r="26" spans="1:7" ht="13.2" customHeight="1" x14ac:dyDescent="0.3">
      <c r="A26" s="1" t="s">
        <v>171</v>
      </c>
      <c r="B26" s="39">
        <v>56</v>
      </c>
      <c r="C26" s="129">
        <v>208.27846820127201</v>
      </c>
      <c r="D26" s="5">
        <v>5.1090866431180798E-2</v>
      </c>
      <c r="E26" s="129">
        <v>160.08600000000001</v>
      </c>
      <c r="F26" s="129">
        <v>194.96633333333301</v>
      </c>
      <c r="G26" s="129">
        <v>262.37824999999998</v>
      </c>
    </row>
    <row r="27" spans="1:7" ht="13.2" customHeight="1" x14ac:dyDescent="0.3">
      <c r="A27" s="1" t="s">
        <v>224</v>
      </c>
      <c r="B27" s="39">
        <v>6</v>
      </c>
      <c r="C27" s="136">
        <v>137.90833333333299</v>
      </c>
      <c r="D27" s="61">
        <v>0.21946773388350799</v>
      </c>
      <c r="E27" s="136">
        <v>95.197000000000003</v>
      </c>
      <c r="F27" s="136">
        <v>106.345</v>
      </c>
      <c r="G27" s="136">
        <v>158.39099999999999</v>
      </c>
    </row>
    <row r="28" spans="1:7" ht="13.2" customHeight="1" x14ac:dyDescent="0.3">
      <c r="A28" s="1" t="s">
        <v>225</v>
      </c>
      <c r="B28" s="39">
        <v>39</v>
      </c>
      <c r="C28" s="129">
        <v>178.51081390804501</v>
      </c>
      <c r="D28" s="5">
        <v>8.4817469876637006E-2</v>
      </c>
      <c r="E28" s="129">
        <v>104.113</v>
      </c>
      <c r="F28" s="129">
        <v>145.82499999999999</v>
      </c>
      <c r="G28" s="129">
        <v>225.761</v>
      </c>
    </row>
    <row r="29" spans="1:7" ht="13.2" customHeight="1" x14ac:dyDescent="0.3">
      <c r="A29" s="1" t="s">
        <v>226</v>
      </c>
      <c r="B29" s="39">
        <v>89</v>
      </c>
      <c r="C29" s="129">
        <v>100.5392641824</v>
      </c>
      <c r="D29" s="5">
        <v>4.5794580010063202E-2</v>
      </c>
      <c r="E29" s="129">
        <v>67.819000000000003</v>
      </c>
      <c r="F29" s="129">
        <v>93.343000000000004</v>
      </c>
      <c r="G29" s="129">
        <v>119.77</v>
      </c>
    </row>
    <row r="30" spans="1:7" ht="13.2" customHeight="1" x14ac:dyDescent="0.3">
      <c r="A30" s="1" t="s">
        <v>227</v>
      </c>
      <c r="B30" s="39">
        <v>483</v>
      </c>
      <c r="C30" s="129">
        <v>89.469511041706497</v>
      </c>
      <c r="D30" s="5">
        <v>1.93746218160636E-2</v>
      </c>
      <c r="E30" s="129">
        <v>63.616999999999997</v>
      </c>
      <c r="F30" s="129">
        <v>83.016000000000005</v>
      </c>
      <c r="G30" s="129">
        <v>111.029</v>
      </c>
    </row>
    <row r="31" spans="1:7" ht="13.2" customHeight="1" x14ac:dyDescent="0.3">
      <c r="A31" s="10" t="s">
        <v>172</v>
      </c>
      <c r="B31" s="50">
        <v>35</v>
      </c>
      <c r="C31" s="131">
        <v>263.05027164940799</v>
      </c>
      <c r="D31" s="11">
        <v>9.3216339509853197E-2</v>
      </c>
      <c r="E31" s="131">
        <v>150.55699999999999</v>
      </c>
      <c r="F31" s="131">
        <v>209.572</v>
      </c>
      <c r="G31" s="131">
        <v>407.15300000000002</v>
      </c>
    </row>
    <row r="32" spans="1:7" ht="169.2" customHeight="1" x14ac:dyDescent="0.3">
      <c r="A32" s="176" t="s">
        <v>596</v>
      </c>
      <c r="B32" s="186"/>
      <c r="C32" s="193"/>
      <c r="D32" s="187"/>
      <c r="E32" s="193"/>
      <c r="F32" s="193"/>
      <c r="G32" s="193"/>
    </row>
    <row r="33" spans="1:7" ht="13.2" customHeight="1" x14ac:dyDescent="0.3">
      <c r="A33" s="1"/>
      <c r="B33" s="39"/>
      <c r="C33" s="129"/>
      <c r="D33" s="5"/>
      <c r="E33" s="129"/>
      <c r="F33" s="129"/>
      <c r="G33" s="129"/>
    </row>
    <row r="34" spans="1:7" ht="13.2" customHeight="1" x14ac:dyDescent="0.3"/>
    <row r="35" spans="1:7" ht="13.2" customHeight="1" x14ac:dyDescent="0.3"/>
    <row r="36" spans="1:7" ht="13.2" customHeight="1" x14ac:dyDescent="0.3"/>
    <row r="37" spans="1:7" ht="13.2" customHeight="1" x14ac:dyDescent="0.3"/>
    <row r="38" spans="1:7" ht="13.2" customHeight="1" x14ac:dyDescent="0.3"/>
    <row r="39" spans="1:7" ht="13.2" customHeight="1" x14ac:dyDescent="0.3"/>
    <row r="40" spans="1:7" ht="13.2" customHeight="1" x14ac:dyDescent="0.3"/>
    <row r="41" spans="1:7" ht="13.2" customHeight="1" x14ac:dyDescent="0.3"/>
    <row r="42" spans="1:7" ht="13.2" customHeight="1" x14ac:dyDescent="0.3"/>
    <row r="43" spans="1:7" ht="13.2" customHeight="1" x14ac:dyDescent="0.3"/>
    <row r="44" spans="1:7" ht="13.2" customHeight="1" x14ac:dyDescent="0.3"/>
    <row r="45" spans="1:7" ht="13.2" customHeight="1" x14ac:dyDescent="0.3"/>
    <row r="46" spans="1:7" ht="13.2" customHeight="1" x14ac:dyDescent="0.3"/>
    <row r="47" spans="1:7" ht="13.2" customHeight="1" x14ac:dyDescent="0.3"/>
    <row r="48" spans="1:7"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A32:G32"/>
    <mergeCell ref="A2:G2"/>
    <mergeCell ref="A3:A4"/>
    <mergeCell ref="B3:B4"/>
    <mergeCell ref="C3:C4"/>
    <mergeCell ref="D3:D4"/>
    <mergeCell ref="E3:E4"/>
    <mergeCell ref="F3:F4"/>
    <mergeCell ref="G3:G4"/>
  </mergeCell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90"/>
  <sheetViews>
    <sheetView showGridLines="0" workbookViewId="0"/>
  </sheetViews>
  <sheetFormatPr baseColWidth="10" defaultRowHeight="14.4" x14ac:dyDescent="0.3"/>
  <cols>
    <col min="1" max="1" width="47.6640625" customWidth="1"/>
    <col min="3" max="4" width="13.6640625" customWidth="1"/>
  </cols>
  <sheetData>
    <row r="1" spans="1:15" ht="13.2" customHeight="1" x14ac:dyDescent="0.3">
      <c r="A1" s="2" t="s">
        <v>370</v>
      </c>
      <c r="J1" s="14" t="str">
        <f>HYPERLINK("#'Verzeichnis'!A1", "Zurück zum Verzeichnis")</f>
        <v>Zurück zum Verzeichnis</v>
      </c>
      <c r="O1" s="1"/>
    </row>
    <row r="2" spans="1:15" ht="13.2" customHeight="1" x14ac:dyDescent="0.3">
      <c r="A2" s="170" t="s">
        <v>33</v>
      </c>
      <c r="B2" s="166"/>
      <c r="C2" s="166"/>
      <c r="D2" s="166"/>
      <c r="E2" s="166"/>
      <c r="F2" s="166"/>
      <c r="G2" s="166"/>
      <c r="H2" s="166"/>
    </row>
    <row r="3" spans="1:15" ht="13.2" customHeight="1" x14ac:dyDescent="0.3">
      <c r="A3" s="174" t="s">
        <v>371</v>
      </c>
      <c r="B3" s="167" t="s">
        <v>133</v>
      </c>
      <c r="C3" s="167" t="s">
        <v>75</v>
      </c>
      <c r="D3" s="167"/>
      <c r="E3" s="167" t="s">
        <v>100</v>
      </c>
      <c r="F3" s="166"/>
      <c r="G3" s="166"/>
      <c r="H3" s="166"/>
      <c r="J3" s="167" t="s">
        <v>73</v>
      </c>
      <c r="K3" s="167"/>
      <c r="L3" s="174"/>
      <c r="M3" s="174"/>
      <c r="N3" s="174"/>
      <c r="O3" s="174"/>
    </row>
    <row r="4" spans="1:15" ht="13.2" customHeight="1" x14ac:dyDescent="0.3">
      <c r="A4" s="166"/>
      <c r="B4" s="167"/>
      <c r="C4" s="167" t="s">
        <v>176</v>
      </c>
      <c r="D4" s="167" t="s">
        <v>177</v>
      </c>
      <c r="E4" s="173" t="s">
        <v>108</v>
      </c>
      <c r="F4" s="173" t="s">
        <v>103</v>
      </c>
      <c r="G4" s="173" t="s">
        <v>104</v>
      </c>
      <c r="H4" s="173" t="s">
        <v>97</v>
      </c>
      <c r="J4" s="167" t="s">
        <v>75</v>
      </c>
      <c r="K4" s="167"/>
      <c r="L4" s="34" t="s">
        <v>108</v>
      </c>
      <c r="M4" s="34" t="s">
        <v>103</v>
      </c>
      <c r="N4" s="34" t="s">
        <v>104</v>
      </c>
      <c r="O4" s="34" t="s">
        <v>97</v>
      </c>
    </row>
    <row r="5" spans="1:15" ht="13.2" customHeight="1" x14ac:dyDescent="0.3">
      <c r="A5" s="166" t="s">
        <v>372</v>
      </c>
      <c r="B5" s="167" t="s">
        <v>373</v>
      </c>
      <c r="C5" s="167" t="s">
        <v>335</v>
      </c>
      <c r="D5" s="167" t="s">
        <v>336</v>
      </c>
      <c r="E5" s="173" t="s">
        <v>338</v>
      </c>
      <c r="F5" s="173" t="s">
        <v>339</v>
      </c>
      <c r="G5" s="173" t="s">
        <v>340</v>
      </c>
      <c r="H5" s="173" t="s">
        <v>341</v>
      </c>
      <c r="I5" t="s">
        <v>66</v>
      </c>
      <c r="J5" s="16" t="s">
        <v>176</v>
      </c>
      <c r="K5" s="16" t="s">
        <v>177</v>
      </c>
      <c r="L5" s="173" t="s">
        <v>177</v>
      </c>
      <c r="M5" s="173" t="s">
        <v>342</v>
      </c>
      <c r="N5" s="173" t="s">
        <v>343</v>
      </c>
      <c r="O5" s="173" t="s">
        <v>344</v>
      </c>
    </row>
    <row r="6" spans="1:15" ht="13.2" customHeight="1" x14ac:dyDescent="0.3">
      <c r="A6" s="28" t="s">
        <v>122</v>
      </c>
      <c r="B6" s="29">
        <v>1932</v>
      </c>
      <c r="C6" s="137">
        <v>437709.35278612899</v>
      </c>
      <c r="D6" s="137">
        <v>360298.77246798697</v>
      </c>
      <c r="E6" s="6">
        <v>0.79129795030043304</v>
      </c>
      <c r="F6" s="6">
        <v>0.160636370887942</v>
      </c>
      <c r="G6" s="6">
        <v>7.2077071089161598E-3</v>
      </c>
      <c r="H6" s="6">
        <v>4.08579717027081E-2</v>
      </c>
      <c r="J6" s="6">
        <v>2.4267100417611001E-2</v>
      </c>
      <c r="K6" s="6">
        <v>1.7461820777068201E-2</v>
      </c>
      <c r="L6" s="6">
        <v>1.7183777201895501E-2</v>
      </c>
      <c r="M6" s="6">
        <v>3.5774089362613101E-2</v>
      </c>
      <c r="N6" s="6">
        <v>0.13004218184275901</v>
      </c>
      <c r="O6" s="6">
        <v>5.86527691180816E-2</v>
      </c>
    </row>
    <row r="7" spans="1:15" ht="13.2" customHeight="1" x14ac:dyDescent="0.3">
      <c r="A7" s="1" t="s">
        <v>156</v>
      </c>
      <c r="B7" s="30">
        <v>1612</v>
      </c>
      <c r="C7" s="124">
        <v>328883.07370491303</v>
      </c>
      <c r="D7" s="124">
        <v>324918.33224459901</v>
      </c>
      <c r="E7" s="5">
        <v>0.80349347268655802</v>
      </c>
      <c r="F7" s="5">
        <v>0.14706010851148199</v>
      </c>
      <c r="G7" s="61">
        <v>6.9624532612544403E-3</v>
      </c>
      <c r="H7" s="5">
        <v>4.2483965540701003E-2</v>
      </c>
      <c r="J7" s="5">
        <v>2.07306261060573E-2</v>
      </c>
      <c r="K7" s="5">
        <v>2.10128395498346E-2</v>
      </c>
      <c r="L7" s="5">
        <v>2.0937686680140899E-2</v>
      </c>
      <c r="M7" s="5">
        <v>4.3312618409468401E-2</v>
      </c>
      <c r="N7" s="61">
        <v>0.173330562945856</v>
      </c>
      <c r="O7" s="5">
        <v>7.2834702253909797E-2</v>
      </c>
    </row>
    <row r="8" spans="1:15" ht="13.2" customHeight="1" x14ac:dyDescent="0.3">
      <c r="A8" s="7" t="s">
        <v>157</v>
      </c>
      <c r="B8" s="101">
        <v>320</v>
      </c>
      <c r="C8" s="125">
        <v>1008864.14681617</v>
      </c>
      <c r="D8" s="125">
        <v>442791.8523798</v>
      </c>
      <c r="E8" s="8">
        <v>0.77043242665950595</v>
      </c>
      <c r="F8" s="8">
        <v>0.18386422571879801</v>
      </c>
      <c r="G8" s="52">
        <v>7.6273160272052202E-3</v>
      </c>
      <c r="H8" s="8">
        <v>3.8076031594489697E-2</v>
      </c>
      <c r="J8" s="8">
        <v>4.2261637911735997E-2</v>
      </c>
      <c r="K8" s="8">
        <v>3.3414163760200302E-2</v>
      </c>
      <c r="L8" s="8">
        <v>3.1863211601586103E-2</v>
      </c>
      <c r="M8" s="8">
        <v>7.1135537252186506E-2</v>
      </c>
      <c r="N8" s="52">
        <v>0.206601472267471</v>
      </c>
      <c r="O8" s="8">
        <v>0.10463340108760701</v>
      </c>
    </row>
    <row r="9" spans="1:15" ht="13.2" customHeight="1" x14ac:dyDescent="0.3">
      <c r="A9" s="28" t="s">
        <v>213</v>
      </c>
      <c r="B9" s="29">
        <v>590</v>
      </c>
      <c r="C9" s="137">
        <v>556165.62092341203</v>
      </c>
      <c r="D9" s="137">
        <v>416155.95053781499</v>
      </c>
      <c r="E9" s="6">
        <v>0.86079074050318305</v>
      </c>
      <c r="F9" s="6">
        <v>0.10495884460858899</v>
      </c>
      <c r="G9" s="6">
        <v>1.9737471405133602E-3</v>
      </c>
      <c r="H9" s="6">
        <v>3.2276667747712103E-2</v>
      </c>
      <c r="J9" s="6">
        <v>2.5332630993205801E-2</v>
      </c>
      <c r="K9" s="6">
        <v>2.04099352977881E-2</v>
      </c>
      <c r="L9" s="6">
        <v>2.0606463762272001E-2</v>
      </c>
      <c r="M9" s="6">
        <v>5.3632338808276302E-2</v>
      </c>
      <c r="N9" s="6">
        <v>0.102061765764505</v>
      </c>
      <c r="O9" s="6">
        <v>7.4892266972633695E-2</v>
      </c>
    </row>
    <row r="10" spans="1:15" ht="13.2" customHeight="1" x14ac:dyDescent="0.3">
      <c r="A10" s="1" t="s">
        <v>156</v>
      </c>
      <c r="B10" s="30">
        <v>429</v>
      </c>
      <c r="C10" s="124">
        <v>444960.78852611</v>
      </c>
      <c r="D10" s="124">
        <v>426236.98584392102</v>
      </c>
      <c r="E10" s="5">
        <v>0.85797391178246896</v>
      </c>
      <c r="F10" s="5">
        <v>0.10479089248942899</v>
      </c>
      <c r="G10" s="5">
        <v>2.4235187777148699E-3</v>
      </c>
      <c r="H10" s="5">
        <v>3.4811676950385999E-2</v>
      </c>
      <c r="J10" s="5">
        <v>2.34468869010062E-2</v>
      </c>
      <c r="K10" s="5">
        <v>2.5857661982914001E-2</v>
      </c>
      <c r="L10" s="5">
        <v>2.6398687363067899E-2</v>
      </c>
      <c r="M10" s="5">
        <v>7.2557015534612398E-2</v>
      </c>
      <c r="N10" s="5">
        <v>0.119156359421779</v>
      </c>
      <c r="O10" s="5">
        <v>8.7451354692255595E-2</v>
      </c>
    </row>
    <row r="11" spans="1:15" ht="13.2" customHeight="1" x14ac:dyDescent="0.3">
      <c r="A11" s="7" t="s">
        <v>157</v>
      </c>
      <c r="B11" s="101">
        <v>161</v>
      </c>
      <c r="C11" s="125">
        <v>869534.81197508902</v>
      </c>
      <c r="D11" s="125">
        <v>402430.937425451</v>
      </c>
      <c r="E11" s="8">
        <v>0.86485262756737202</v>
      </c>
      <c r="F11" s="8">
        <v>0.10520103275982599</v>
      </c>
      <c r="G11" s="8">
        <v>1.3251732383971499E-3</v>
      </c>
      <c r="H11" s="8">
        <v>2.8621166434404498E-2</v>
      </c>
      <c r="J11" s="8">
        <v>3.8793997663000297E-2</v>
      </c>
      <c r="K11" s="8">
        <v>3.3588720926871297E-2</v>
      </c>
      <c r="L11" s="8">
        <v>3.3152459763854801E-2</v>
      </c>
      <c r="M11" s="8">
        <v>7.2559987779948307E-2</v>
      </c>
      <c r="N11" s="8">
        <v>0.13281731264361499</v>
      </c>
      <c r="O11" s="8">
        <v>0.140670566351973</v>
      </c>
    </row>
    <row r="12" spans="1:15" ht="13.2" customHeight="1" x14ac:dyDescent="0.3">
      <c r="A12" s="28" t="s">
        <v>214</v>
      </c>
      <c r="B12" s="29">
        <v>12</v>
      </c>
      <c r="C12" s="138">
        <v>1002403.58333333</v>
      </c>
      <c r="D12" s="138">
        <v>481153.72</v>
      </c>
      <c r="E12" s="106">
        <v>0.65370576372141498</v>
      </c>
      <c r="F12" s="106">
        <v>0.224237277018247</v>
      </c>
      <c r="G12" s="106">
        <v>6.2498113908378396E-3</v>
      </c>
      <c r="H12" s="106">
        <v>0.1158071478695</v>
      </c>
      <c r="J12" s="106">
        <v>0.48920015462136701</v>
      </c>
      <c r="K12" s="106">
        <v>0.19283826075747201</v>
      </c>
      <c r="L12" s="106">
        <v>0.180737638608749</v>
      </c>
      <c r="M12" s="106">
        <v>0.197494073910289</v>
      </c>
      <c r="N12" s="106">
        <v>0.34415305688826903</v>
      </c>
      <c r="O12" s="106">
        <v>0.39775978907836701</v>
      </c>
    </row>
    <row r="13" spans="1:15" ht="13.2" customHeight="1" x14ac:dyDescent="0.3">
      <c r="A13" s="1" t="s">
        <v>156</v>
      </c>
      <c r="B13" s="30" t="s">
        <v>158</v>
      </c>
      <c r="C13" s="124">
        <v>288362.125</v>
      </c>
      <c r="D13" s="124">
        <v>288362.125</v>
      </c>
      <c r="E13" s="5">
        <v>0.70489016197948995</v>
      </c>
      <c r="F13" s="61">
        <v>0.200125103114703</v>
      </c>
      <c r="G13" s="61">
        <v>8.57472180162357E-3</v>
      </c>
      <c r="H13" s="61">
        <v>8.6410013104182795E-2</v>
      </c>
      <c r="J13" s="5">
        <v>0.116021719119385</v>
      </c>
      <c r="K13" s="5">
        <v>0.116021719119385</v>
      </c>
      <c r="L13" s="5">
        <v>9.9652975118548606E-2</v>
      </c>
      <c r="M13" s="61">
        <v>0.36589115255041599</v>
      </c>
      <c r="N13" s="61">
        <v>0.72178644082669097</v>
      </c>
      <c r="O13" s="61">
        <v>0.36727755723822397</v>
      </c>
    </row>
    <row r="14" spans="1:15" ht="13.2" customHeight="1" x14ac:dyDescent="0.3">
      <c r="A14" s="7" t="s">
        <v>157</v>
      </c>
      <c r="B14" s="101" t="s">
        <v>158</v>
      </c>
      <c r="C14" s="125" t="s">
        <v>158</v>
      </c>
      <c r="D14" s="125" t="s">
        <v>158</v>
      </c>
      <c r="E14" s="8" t="s">
        <v>158</v>
      </c>
      <c r="F14" s="8" t="s">
        <v>158</v>
      </c>
      <c r="G14" s="8" t="s">
        <v>158</v>
      </c>
      <c r="H14" s="8" t="s">
        <v>158</v>
      </c>
      <c r="J14" s="8" t="s">
        <v>158</v>
      </c>
      <c r="K14" s="8" t="s">
        <v>158</v>
      </c>
      <c r="L14" s="8" t="s">
        <v>158</v>
      </c>
      <c r="M14" s="8" t="s">
        <v>158</v>
      </c>
      <c r="N14" s="8" t="s">
        <v>158</v>
      </c>
      <c r="O14" s="8" t="s">
        <v>158</v>
      </c>
    </row>
    <row r="15" spans="1:15" ht="13.2" customHeight="1" x14ac:dyDescent="0.3">
      <c r="A15" s="28" t="s">
        <v>162</v>
      </c>
      <c r="B15" s="29">
        <v>32</v>
      </c>
      <c r="C15" s="137">
        <v>654361.30449138896</v>
      </c>
      <c r="D15" s="137">
        <v>581597.90620034398</v>
      </c>
      <c r="E15" s="6">
        <v>0.64402893728491695</v>
      </c>
      <c r="F15" s="106">
        <v>0.24398286863004801</v>
      </c>
      <c r="G15" s="106">
        <v>3.45711608044574E-3</v>
      </c>
      <c r="H15" s="106">
        <v>0.108531078004589</v>
      </c>
      <c r="J15" s="6">
        <v>0.12636367833043899</v>
      </c>
      <c r="K15" s="6">
        <v>9.6930975796437294E-2</v>
      </c>
      <c r="L15" s="6">
        <v>8.6654547881491295E-2</v>
      </c>
      <c r="M15" s="106">
        <v>0.16343316921207601</v>
      </c>
      <c r="N15" s="106">
        <v>0.173129786675495</v>
      </c>
      <c r="O15" s="106">
        <v>0.48080761251897303</v>
      </c>
    </row>
    <row r="16" spans="1:15" ht="13.2" customHeight="1" x14ac:dyDescent="0.3">
      <c r="A16" s="1" t="s">
        <v>156</v>
      </c>
      <c r="B16" s="30" t="s">
        <v>158</v>
      </c>
      <c r="C16" s="124">
        <v>540179.680637224</v>
      </c>
      <c r="D16" s="124">
        <v>540179.680637224</v>
      </c>
      <c r="E16" s="5">
        <v>0.64045110345107603</v>
      </c>
      <c r="F16" s="61">
        <v>0.23352535552151099</v>
      </c>
      <c r="G16" s="61">
        <v>3.0563496553323898E-3</v>
      </c>
      <c r="H16" s="61">
        <v>0.12296719137208099</v>
      </c>
      <c r="J16" s="5">
        <v>0.10866262684460599</v>
      </c>
      <c r="K16" s="5">
        <v>0.10866262684460599</v>
      </c>
      <c r="L16" s="5">
        <v>0.10074750995937801</v>
      </c>
      <c r="M16" s="61">
        <v>0.18116800178787801</v>
      </c>
      <c r="N16" s="61">
        <v>0.21933621725792399</v>
      </c>
      <c r="O16" s="61">
        <v>0.53463107153259704</v>
      </c>
    </row>
    <row r="17" spans="1:15" ht="13.2" customHeight="1" x14ac:dyDescent="0.3">
      <c r="A17" s="7" t="s">
        <v>157</v>
      </c>
      <c r="B17" s="101" t="s">
        <v>158</v>
      </c>
      <c r="C17" s="125" t="s">
        <v>158</v>
      </c>
      <c r="D17" s="125" t="s">
        <v>158</v>
      </c>
      <c r="E17" s="8" t="s">
        <v>158</v>
      </c>
      <c r="F17" s="8" t="s">
        <v>158</v>
      </c>
      <c r="G17" s="8" t="s">
        <v>158</v>
      </c>
      <c r="H17" s="8" t="s">
        <v>158</v>
      </c>
      <c r="J17" s="8" t="s">
        <v>158</v>
      </c>
      <c r="K17" s="8" t="s">
        <v>158</v>
      </c>
      <c r="L17" s="8" t="s">
        <v>158</v>
      </c>
      <c r="M17" s="8" t="s">
        <v>158</v>
      </c>
      <c r="N17" s="8" t="s">
        <v>158</v>
      </c>
      <c r="O17" s="8" t="s">
        <v>158</v>
      </c>
    </row>
    <row r="18" spans="1:15" ht="13.2" customHeight="1" x14ac:dyDescent="0.3">
      <c r="A18" s="28" t="s">
        <v>167</v>
      </c>
      <c r="B18" s="29">
        <v>37</v>
      </c>
      <c r="C18" s="137">
        <v>679355.23408488103</v>
      </c>
      <c r="D18" s="137">
        <v>518980.59422492399</v>
      </c>
      <c r="E18" s="6">
        <v>0.70732699523009801</v>
      </c>
      <c r="F18" s="106">
        <v>0.152469356102965</v>
      </c>
      <c r="G18" s="106">
        <v>9.4784377695354097E-2</v>
      </c>
      <c r="H18" s="106">
        <v>4.5419270971583499E-2</v>
      </c>
      <c r="J18" s="6">
        <v>0.102839224267376</v>
      </c>
      <c r="K18" s="6">
        <v>8.2457734326332702E-2</v>
      </c>
      <c r="L18" s="6">
        <v>7.4359533477440495E-2</v>
      </c>
      <c r="M18" s="106">
        <v>0.159129507197628</v>
      </c>
      <c r="N18" s="106">
        <v>0.30372851461290001</v>
      </c>
      <c r="O18" s="106">
        <v>0.326368480852684</v>
      </c>
    </row>
    <row r="19" spans="1:15" ht="13.2" customHeight="1" x14ac:dyDescent="0.3">
      <c r="A19" s="1" t="s">
        <v>156</v>
      </c>
      <c r="B19" s="30">
        <v>26</v>
      </c>
      <c r="C19" s="124">
        <v>566596.27117156598</v>
      </c>
      <c r="D19" s="124">
        <v>566596.27117156598</v>
      </c>
      <c r="E19" s="5">
        <v>0.69275419441892705</v>
      </c>
      <c r="F19" s="61">
        <v>0.15620542000655999</v>
      </c>
      <c r="G19" s="61">
        <v>0.104596834093557</v>
      </c>
      <c r="H19" s="61">
        <v>4.6443551480955698E-2</v>
      </c>
      <c r="J19" s="5">
        <v>0.111381213685189</v>
      </c>
      <c r="K19" s="5">
        <v>0.111381213685189</v>
      </c>
      <c r="L19" s="5">
        <v>9.8683899497311003E-2</v>
      </c>
      <c r="M19" s="61">
        <v>0.211476989342329</v>
      </c>
      <c r="N19" s="61">
        <v>0.37949712693638998</v>
      </c>
      <c r="O19" s="61">
        <v>0.39928572021766501</v>
      </c>
    </row>
    <row r="20" spans="1:15" ht="13.2" customHeight="1" x14ac:dyDescent="0.3">
      <c r="A20" s="7" t="s">
        <v>157</v>
      </c>
      <c r="B20" s="101">
        <v>11</v>
      </c>
      <c r="C20" s="139">
        <v>1028035.9348711</v>
      </c>
      <c r="D20" s="125">
        <v>453961.94367885002</v>
      </c>
      <c r="E20" s="8">
        <v>0.73216320289655501</v>
      </c>
      <c r="F20" s="52">
        <v>0.14610203796232801</v>
      </c>
      <c r="G20" s="52">
        <v>7.8061154206494898E-2</v>
      </c>
      <c r="H20" s="52">
        <v>4.3673604934621503E-2</v>
      </c>
      <c r="J20" s="52">
        <v>0.15389449751939299</v>
      </c>
      <c r="K20" s="8">
        <v>7.8413984769328302E-2</v>
      </c>
      <c r="L20" s="8">
        <v>9.5829465963027397E-2</v>
      </c>
      <c r="M20" s="52">
        <v>0.169164855271316</v>
      </c>
      <c r="N20" s="52">
        <v>0.33558914941247903</v>
      </c>
      <c r="O20" s="52">
        <v>0.56321479490947102</v>
      </c>
    </row>
    <row r="21" spans="1:15" ht="13.2" customHeight="1" x14ac:dyDescent="0.3">
      <c r="A21" s="28" t="s">
        <v>168</v>
      </c>
      <c r="B21" s="29">
        <v>42</v>
      </c>
      <c r="C21" s="137">
        <v>759427.28328084701</v>
      </c>
      <c r="D21" s="137">
        <v>612981.97585210903</v>
      </c>
      <c r="E21" s="6">
        <v>0.54238018749047701</v>
      </c>
      <c r="F21" s="106">
        <v>0.41062566883743501</v>
      </c>
      <c r="G21" s="106">
        <v>1.07217326209112E-2</v>
      </c>
      <c r="H21" s="106">
        <v>3.62724110511769E-2</v>
      </c>
      <c r="J21" s="6">
        <v>0.122800621182224</v>
      </c>
      <c r="K21" s="6">
        <v>8.8749853395167999E-2</v>
      </c>
      <c r="L21" s="6">
        <v>6.8067276053192197E-2</v>
      </c>
      <c r="M21" s="106">
        <v>0.16105835517953701</v>
      </c>
      <c r="N21" s="106">
        <v>0.397318224457336</v>
      </c>
      <c r="O21" s="106">
        <v>0.25021078116249601</v>
      </c>
    </row>
    <row r="22" spans="1:15" ht="13.2" customHeight="1" x14ac:dyDescent="0.3">
      <c r="A22" s="1" t="s">
        <v>156</v>
      </c>
      <c r="B22" s="30">
        <v>33</v>
      </c>
      <c r="C22" s="124">
        <v>569954.32490125997</v>
      </c>
      <c r="D22" s="124">
        <v>569954.32490125997</v>
      </c>
      <c r="E22" s="5">
        <v>0.563987924877559</v>
      </c>
      <c r="F22" s="61">
        <v>0.374199212859472</v>
      </c>
      <c r="G22" s="61">
        <v>1.2880874786788701E-2</v>
      </c>
      <c r="H22" s="61">
        <v>4.8931987476180598E-2</v>
      </c>
      <c r="J22" s="5">
        <v>8.0402733205828997E-2</v>
      </c>
      <c r="K22" s="5">
        <v>8.0402733205828997E-2</v>
      </c>
      <c r="L22" s="5">
        <v>8.05697812267437E-2</v>
      </c>
      <c r="M22" s="61">
        <v>0.18017857167152199</v>
      </c>
      <c r="N22" s="61">
        <v>0.50253985079019303</v>
      </c>
      <c r="O22" s="61">
        <v>0.26118187590848102</v>
      </c>
    </row>
    <row r="23" spans="1:15" ht="13.2" customHeight="1" x14ac:dyDescent="0.3">
      <c r="A23" s="7" t="s">
        <v>157</v>
      </c>
      <c r="B23" s="101">
        <v>9</v>
      </c>
      <c r="C23" s="139">
        <v>1363038.85889754</v>
      </c>
      <c r="D23" s="139">
        <v>681519.42944877199</v>
      </c>
      <c r="E23" s="8">
        <v>0.51359616848460399</v>
      </c>
      <c r="F23" s="52">
        <v>0.45914994430429301</v>
      </c>
      <c r="G23" s="52">
        <v>7.8455041650733505E-3</v>
      </c>
      <c r="H23" s="52">
        <v>1.94083830460305E-2</v>
      </c>
      <c r="J23" s="52">
        <v>0.231966429243332</v>
      </c>
      <c r="K23" s="52">
        <v>0.231966429243332</v>
      </c>
      <c r="L23" s="8">
        <v>0.14195795064161101</v>
      </c>
      <c r="M23" s="52">
        <v>0.345189807369853</v>
      </c>
      <c r="N23" s="52">
        <v>0.35377398929274501</v>
      </c>
      <c r="O23" s="52">
        <v>0.56933288745044996</v>
      </c>
    </row>
    <row r="24" spans="1:15" ht="13.2" customHeight="1" x14ac:dyDescent="0.3">
      <c r="A24" s="28" t="s">
        <v>169</v>
      </c>
      <c r="B24" s="29">
        <v>172</v>
      </c>
      <c r="C24" s="137">
        <v>504426.38870714197</v>
      </c>
      <c r="D24" s="137">
        <v>384706.29185067402</v>
      </c>
      <c r="E24" s="6">
        <v>0.69333890838922696</v>
      </c>
      <c r="F24" s="6">
        <v>0.28046391842818802</v>
      </c>
      <c r="G24" s="106">
        <v>2.7412594546603999E-4</v>
      </c>
      <c r="H24" s="6">
        <v>2.5923047237118899E-2</v>
      </c>
      <c r="J24" s="6">
        <v>4.8184338169612199E-2</v>
      </c>
      <c r="K24" s="6">
        <v>3.2583540911111902E-2</v>
      </c>
      <c r="L24" s="6">
        <v>3.2152461276871401E-2</v>
      </c>
      <c r="M24" s="6">
        <v>5.1640580346248001E-2</v>
      </c>
      <c r="N24" s="106">
        <v>0.29762456924839797</v>
      </c>
      <c r="O24" s="6">
        <v>0.149877647983404</v>
      </c>
    </row>
    <row r="25" spans="1:15" ht="13.2" customHeight="1" x14ac:dyDescent="0.3">
      <c r="A25" s="1" t="s">
        <v>156</v>
      </c>
      <c r="B25" s="30">
        <v>134</v>
      </c>
      <c r="C25" s="124">
        <v>398930.49091392301</v>
      </c>
      <c r="D25" s="124">
        <v>398930.49091392301</v>
      </c>
      <c r="E25" s="5">
        <v>0.682273304168733</v>
      </c>
      <c r="F25" s="5">
        <v>0.28142314106509198</v>
      </c>
      <c r="G25" s="61">
        <v>1.946164781552E-4</v>
      </c>
      <c r="H25" s="5">
        <v>3.6108938288019102E-2</v>
      </c>
      <c r="J25" s="5">
        <v>4.1517891513158503E-2</v>
      </c>
      <c r="K25" s="5">
        <v>4.1517891513158503E-2</v>
      </c>
      <c r="L25" s="5">
        <v>3.81294154709741E-2</v>
      </c>
      <c r="M25" s="5">
        <v>6.9068643285380094E-2</v>
      </c>
      <c r="N25" s="61">
        <v>0.33960836085315699</v>
      </c>
      <c r="O25" s="5">
        <v>0.14857360691030899</v>
      </c>
    </row>
    <row r="26" spans="1:15" ht="13.2" customHeight="1" x14ac:dyDescent="0.3">
      <c r="A26" s="7" t="s">
        <v>157</v>
      </c>
      <c r="B26" s="101">
        <v>38</v>
      </c>
      <c r="C26" s="125">
        <v>813220.37815965805</v>
      </c>
      <c r="D26" s="125">
        <v>365969.39759940602</v>
      </c>
      <c r="E26" s="8">
        <v>0.70922793810886697</v>
      </c>
      <c r="F26" s="8">
        <v>0.27908657683148702</v>
      </c>
      <c r="G26" s="52">
        <v>3.8829307668829997E-4</v>
      </c>
      <c r="H26" s="52">
        <v>1.1297191982957601E-2</v>
      </c>
      <c r="J26" s="8">
        <v>8.1363049449352007E-2</v>
      </c>
      <c r="K26" s="8">
        <v>5.2356970153523301E-2</v>
      </c>
      <c r="L26" s="8">
        <v>6.39191717876917E-2</v>
      </c>
      <c r="M26" s="8">
        <v>6.6545305848618605E-2</v>
      </c>
      <c r="N26" s="52">
        <v>0.59689935017639795</v>
      </c>
      <c r="O26" s="52">
        <v>0.19001171922743501</v>
      </c>
    </row>
    <row r="27" spans="1:15" ht="13.2" customHeight="1" x14ac:dyDescent="0.3">
      <c r="A27" s="28" t="s">
        <v>170</v>
      </c>
      <c r="B27" s="29">
        <v>74</v>
      </c>
      <c r="C27" s="137">
        <v>589675.12212298496</v>
      </c>
      <c r="D27" s="137">
        <v>435171.17698150902</v>
      </c>
      <c r="E27" s="6">
        <v>0.75144186547862202</v>
      </c>
      <c r="F27" s="6">
        <v>0.20002220536965301</v>
      </c>
      <c r="G27" s="106">
        <v>4.0978302067178497E-3</v>
      </c>
      <c r="H27" s="106">
        <v>4.44380989450072E-2</v>
      </c>
      <c r="J27" s="6">
        <v>0.104629689078216</v>
      </c>
      <c r="K27" s="6">
        <v>4.4759989137335698E-2</v>
      </c>
      <c r="L27" s="6">
        <v>4.4228610453838198E-2</v>
      </c>
      <c r="M27" s="6">
        <v>9.0334118440982297E-2</v>
      </c>
      <c r="N27" s="106">
        <v>0.209572991715017</v>
      </c>
      <c r="O27" s="106">
        <v>0.197282169831279</v>
      </c>
    </row>
    <row r="28" spans="1:15" ht="13.2" customHeight="1" x14ac:dyDescent="0.3">
      <c r="A28" s="1" t="s">
        <v>156</v>
      </c>
      <c r="B28" s="30">
        <v>60</v>
      </c>
      <c r="C28" s="124">
        <v>427343.48323910899</v>
      </c>
      <c r="D28" s="124">
        <v>427343.48323910899</v>
      </c>
      <c r="E28" s="5">
        <v>0.76681922760398502</v>
      </c>
      <c r="F28" s="5">
        <v>0.19561618796632799</v>
      </c>
      <c r="G28" s="61">
        <v>4.8509940633552004E-3</v>
      </c>
      <c r="H28" s="61">
        <v>3.2713590366332097E-2</v>
      </c>
      <c r="J28" s="5">
        <v>5.14351369313839E-2</v>
      </c>
      <c r="K28" s="5">
        <v>5.14351369313839E-2</v>
      </c>
      <c r="L28" s="5">
        <v>5.5287711881250999E-2</v>
      </c>
      <c r="M28" s="5">
        <v>0.110813677300151</v>
      </c>
      <c r="N28" s="61">
        <v>0.24191192361745301</v>
      </c>
      <c r="O28" s="61">
        <v>0.23972850948701299</v>
      </c>
    </row>
    <row r="29" spans="1:15" ht="13.2" customHeight="1" x14ac:dyDescent="0.3">
      <c r="A29" s="7" t="s">
        <v>157</v>
      </c>
      <c r="B29" s="101">
        <v>14</v>
      </c>
      <c r="C29" s="139">
        <v>1306290.7183248899</v>
      </c>
      <c r="D29" s="125">
        <v>446995.60998539597</v>
      </c>
      <c r="E29" s="8">
        <v>0.72923423773988205</v>
      </c>
      <c r="F29" s="52">
        <v>0.20638527294299699</v>
      </c>
      <c r="G29" s="52">
        <v>3.01012853083106E-3</v>
      </c>
      <c r="H29" s="52">
        <v>6.13703607862899E-2</v>
      </c>
      <c r="J29" s="52">
        <v>0.183736734285291</v>
      </c>
      <c r="K29" s="8">
        <v>0.10051335500375801</v>
      </c>
      <c r="L29" s="8">
        <v>8.1078997974177697E-2</v>
      </c>
      <c r="M29" s="52">
        <v>0.18133721753474399</v>
      </c>
      <c r="N29" s="52">
        <v>0.34887293790454799</v>
      </c>
      <c r="O29" s="52">
        <v>0.39901824245241002</v>
      </c>
    </row>
    <row r="30" spans="1:15" ht="13.2" customHeight="1" x14ac:dyDescent="0.3">
      <c r="A30" s="28" t="s">
        <v>216</v>
      </c>
      <c r="B30" s="29">
        <v>14</v>
      </c>
      <c r="C30" s="137">
        <v>661098.251848032</v>
      </c>
      <c r="D30" s="137">
        <v>513500.93884363701</v>
      </c>
      <c r="E30" s="6">
        <v>0.69591095984595397</v>
      </c>
      <c r="F30" s="106">
        <v>0.247271000502157</v>
      </c>
      <c r="G30" s="106">
        <v>1.5603288664537199E-3</v>
      </c>
      <c r="H30" s="106">
        <v>5.52577107854351E-2</v>
      </c>
      <c r="J30" s="6">
        <v>0.115749877231466</v>
      </c>
      <c r="K30" s="6">
        <v>0.116981804249746</v>
      </c>
      <c r="L30" s="6">
        <v>8.7483925476769905E-2</v>
      </c>
      <c r="M30" s="106">
        <v>0.24978711004979801</v>
      </c>
      <c r="N30" s="106">
        <v>0.81316538801967297</v>
      </c>
      <c r="O30" s="106">
        <v>0.48923322153107601</v>
      </c>
    </row>
    <row r="31" spans="1:15" ht="13.2" customHeight="1" x14ac:dyDescent="0.3">
      <c r="A31" s="1" t="s">
        <v>156</v>
      </c>
      <c r="B31" s="30" t="s">
        <v>158</v>
      </c>
      <c r="C31" s="124">
        <v>597339.23770327203</v>
      </c>
      <c r="D31" s="124">
        <v>597339.23770327203</v>
      </c>
      <c r="E31" s="5">
        <v>0.67917815116985802</v>
      </c>
      <c r="F31" s="61">
        <v>0.25923505850692702</v>
      </c>
      <c r="G31" s="61">
        <v>1.9995713151742698E-3</v>
      </c>
      <c r="H31" s="61">
        <v>5.9587219008040197E-2</v>
      </c>
      <c r="J31" s="5">
        <v>0.111831718596863</v>
      </c>
      <c r="K31" s="5">
        <v>0.111831718596863</v>
      </c>
      <c r="L31" s="5">
        <v>8.1071303155961102E-2</v>
      </c>
      <c r="M31" s="61">
        <v>0.25548428468718498</v>
      </c>
      <c r="N31" s="61">
        <v>0.70658545339985201</v>
      </c>
      <c r="O31" s="61">
        <v>0.50740970570327104</v>
      </c>
    </row>
    <row r="32" spans="1:15" ht="13.2" customHeight="1" x14ac:dyDescent="0.3">
      <c r="A32" s="7" t="s">
        <v>157</v>
      </c>
      <c r="B32" s="101" t="s">
        <v>158</v>
      </c>
      <c r="C32" s="125" t="s">
        <v>158</v>
      </c>
      <c r="D32" s="125" t="s">
        <v>158</v>
      </c>
      <c r="E32" s="8" t="s">
        <v>158</v>
      </c>
      <c r="F32" s="8" t="s">
        <v>158</v>
      </c>
      <c r="G32" s="8" t="s">
        <v>158</v>
      </c>
      <c r="H32" s="8" t="s">
        <v>158</v>
      </c>
      <c r="J32" s="8" t="s">
        <v>158</v>
      </c>
      <c r="K32" s="8" t="s">
        <v>158</v>
      </c>
      <c r="L32" s="8" t="s">
        <v>158</v>
      </c>
      <c r="M32" s="8" t="s">
        <v>158</v>
      </c>
      <c r="N32" s="8" t="s">
        <v>158</v>
      </c>
      <c r="O32" s="8" t="s">
        <v>158</v>
      </c>
    </row>
    <row r="33" spans="1:15" ht="13.2" customHeight="1" x14ac:dyDescent="0.3">
      <c r="A33" s="28" t="s">
        <v>217</v>
      </c>
      <c r="B33" s="29">
        <v>10</v>
      </c>
      <c r="C33" s="138">
        <v>1137048.2</v>
      </c>
      <c r="D33" s="138">
        <v>874652.46153846197</v>
      </c>
      <c r="E33" s="106">
        <v>0.78621988056443004</v>
      </c>
      <c r="F33" s="106">
        <v>0.188183930989029</v>
      </c>
      <c r="G33" s="106">
        <v>1.32248571344645E-2</v>
      </c>
      <c r="H33" s="106">
        <v>1.23713313120763E-2</v>
      </c>
      <c r="J33" s="106">
        <v>0.51271793245834896</v>
      </c>
      <c r="K33" s="106">
        <v>0.37707867683482899</v>
      </c>
      <c r="L33" s="106">
        <v>0.394966039309745</v>
      </c>
      <c r="M33" s="106">
        <v>0.386753849261184</v>
      </c>
      <c r="N33" s="106">
        <v>0.63171891156187998</v>
      </c>
      <c r="O33" s="106">
        <v>0.37496340288023799</v>
      </c>
    </row>
    <row r="34" spans="1:15" ht="13.2" customHeight="1" x14ac:dyDescent="0.3">
      <c r="A34" s="1" t="s">
        <v>156</v>
      </c>
      <c r="B34" s="30" t="s">
        <v>158</v>
      </c>
      <c r="C34" s="124">
        <v>502339.42857142899</v>
      </c>
      <c r="D34" s="124">
        <v>502339.42857142899</v>
      </c>
      <c r="E34" s="5">
        <v>0.71664321449128299</v>
      </c>
      <c r="F34" s="61">
        <v>0.22682045378537399</v>
      </c>
      <c r="G34" s="61">
        <v>3.2592930903862401E-2</v>
      </c>
      <c r="H34" s="61">
        <v>2.3943400819480098E-2</v>
      </c>
      <c r="J34" s="5">
        <v>7.5553407387202204E-2</v>
      </c>
      <c r="K34" s="5">
        <v>7.5553407387202204E-2</v>
      </c>
      <c r="L34" s="5">
        <v>7.7738480002929503E-2</v>
      </c>
      <c r="M34" s="61">
        <v>0.27793626085150602</v>
      </c>
      <c r="N34" s="61">
        <v>0.70894596803142695</v>
      </c>
      <c r="O34" s="61">
        <v>0.53363300220396004</v>
      </c>
    </row>
    <row r="35" spans="1:15" ht="13.2" customHeight="1" x14ac:dyDescent="0.3">
      <c r="A35" s="7" t="s">
        <v>157</v>
      </c>
      <c r="B35" s="101" t="s">
        <v>158</v>
      </c>
      <c r="C35" s="125" t="s">
        <v>158</v>
      </c>
      <c r="D35" s="125" t="s">
        <v>158</v>
      </c>
      <c r="E35" s="8" t="s">
        <v>158</v>
      </c>
      <c r="F35" s="8" t="s">
        <v>158</v>
      </c>
      <c r="G35" s="8" t="s">
        <v>158</v>
      </c>
      <c r="H35" s="8" t="s">
        <v>158</v>
      </c>
      <c r="J35" s="8" t="s">
        <v>158</v>
      </c>
      <c r="K35" s="8" t="s">
        <v>158</v>
      </c>
      <c r="L35" s="8" t="s">
        <v>158</v>
      </c>
      <c r="M35" s="8" t="s">
        <v>158</v>
      </c>
      <c r="N35" s="8" t="s">
        <v>158</v>
      </c>
      <c r="O35" s="8" t="s">
        <v>158</v>
      </c>
    </row>
    <row r="36" spans="1:15" ht="13.2" customHeight="1" x14ac:dyDescent="0.3">
      <c r="A36" s="28" t="s">
        <v>218</v>
      </c>
      <c r="B36" s="29">
        <v>9</v>
      </c>
      <c r="C36" s="138">
        <v>668606.53902185196</v>
      </c>
      <c r="D36" s="138">
        <v>546369.79931972804</v>
      </c>
      <c r="E36" s="106">
        <v>0.70622670333773396</v>
      </c>
      <c r="F36" s="106">
        <v>0.240433603811019</v>
      </c>
      <c r="G36" s="106">
        <v>2.2419155808240001E-5</v>
      </c>
      <c r="H36" s="106">
        <v>5.33172736954384E-2</v>
      </c>
      <c r="J36" s="106">
        <v>0.184469526049934</v>
      </c>
      <c r="K36" s="106">
        <v>0.21631916342351201</v>
      </c>
      <c r="L36" s="106">
        <v>0.19573464057388801</v>
      </c>
      <c r="M36" s="106">
        <v>0.30652995577591402</v>
      </c>
      <c r="N36" s="106">
        <v>0.74747637436413905</v>
      </c>
      <c r="O36" s="106">
        <v>0.50573721421915097</v>
      </c>
    </row>
    <row r="37" spans="1:15" ht="13.2" customHeight="1" x14ac:dyDescent="0.3">
      <c r="A37" s="1" t="s">
        <v>156</v>
      </c>
      <c r="B37" s="30" t="s">
        <v>158</v>
      </c>
      <c r="C37" s="127">
        <v>654196.50670241297</v>
      </c>
      <c r="D37" s="127">
        <v>654196.50670241297</v>
      </c>
      <c r="E37" s="61">
        <v>0.67155318647912499</v>
      </c>
      <c r="F37" s="61">
        <v>0.28002726197939998</v>
      </c>
      <c r="G37" s="5">
        <v>0</v>
      </c>
      <c r="H37" s="61">
        <v>4.8419551541475703E-2</v>
      </c>
      <c r="J37" s="61">
        <v>0.22749375606612901</v>
      </c>
      <c r="K37" s="61">
        <v>0.22749375606612901</v>
      </c>
      <c r="L37" s="61">
        <v>0.21878373442638699</v>
      </c>
      <c r="M37" s="61">
        <v>0.24818744368224699</v>
      </c>
      <c r="N37" s="5" t="s">
        <v>158</v>
      </c>
      <c r="O37" s="61">
        <v>0.65230738222723395</v>
      </c>
    </row>
    <row r="38" spans="1:15" ht="13.2" customHeight="1" x14ac:dyDescent="0.3">
      <c r="A38" s="7" t="s">
        <v>157</v>
      </c>
      <c r="B38" s="101" t="s">
        <v>158</v>
      </c>
      <c r="C38" s="125" t="s">
        <v>158</v>
      </c>
      <c r="D38" s="125" t="s">
        <v>158</v>
      </c>
      <c r="E38" s="8" t="s">
        <v>158</v>
      </c>
      <c r="F38" s="8" t="s">
        <v>158</v>
      </c>
      <c r="G38" s="8" t="s">
        <v>158</v>
      </c>
      <c r="H38" s="8" t="s">
        <v>158</v>
      </c>
      <c r="J38" s="8" t="s">
        <v>158</v>
      </c>
      <c r="K38" s="8" t="s">
        <v>158</v>
      </c>
      <c r="L38" s="8" t="s">
        <v>158</v>
      </c>
      <c r="M38" s="8" t="s">
        <v>158</v>
      </c>
      <c r="N38" s="8" t="s">
        <v>158</v>
      </c>
      <c r="O38" s="8" t="s">
        <v>158</v>
      </c>
    </row>
    <row r="39" spans="1:15" ht="13.2" customHeight="1" x14ac:dyDescent="0.3">
      <c r="A39" s="28" t="s">
        <v>219</v>
      </c>
      <c r="B39" s="29">
        <v>14</v>
      </c>
      <c r="C39" s="138">
        <v>1393998.57406015</v>
      </c>
      <c r="D39" s="138">
        <v>1079800.8756552101</v>
      </c>
      <c r="E39" s="106">
        <v>0.82228998310317702</v>
      </c>
      <c r="F39" s="106">
        <v>0.13702326356491301</v>
      </c>
      <c r="G39" s="106">
        <v>1.0290047850118E-3</v>
      </c>
      <c r="H39" s="106">
        <v>3.96577485468982E-2</v>
      </c>
      <c r="J39" s="106">
        <v>0.231448695452425</v>
      </c>
      <c r="K39" s="106">
        <v>0.24511163428146701</v>
      </c>
      <c r="L39" s="106">
        <v>0.27559795806048698</v>
      </c>
      <c r="M39" s="106">
        <v>0.23157335893456599</v>
      </c>
      <c r="N39" s="106">
        <v>0.42137450553014899</v>
      </c>
      <c r="O39" s="106">
        <v>0.27132114597592599</v>
      </c>
    </row>
    <row r="40" spans="1:15" ht="13.2" customHeight="1" x14ac:dyDescent="0.3">
      <c r="A40" s="1" t="s">
        <v>156</v>
      </c>
      <c r="B40" s="30" t="s">
        <v>158</v>
      </c>
      <c r="C40" s="127">
        <v>1176811.4311132501</v>
      </c>
      <c r="D40" s="127">
        <v>1176811.4311132501</v>
      </c>
      <c r="E40" s="61">
        <v>0.82104917351397499</v>
      </c>
      <c r="F40" s="61">
        <v>0.14769884618318799</v>
      </c>
      <c r="G40" s="61">
        <v>1.5591774943905399E-3</v>
      </c>
      <c r="H40" s="61">
        <v>2.9692802808445998E-2</v>
      </c>
      <c r="J40" s="61">
        <v>0.32661735155263899</v>
      </c>
      <c r="K40" s="61">
        <v>0.32661735155263899</v>
      </c>
      <c r="L40" s="61">
        <v>0.36789169881108502</v>
      </c>
      <c r="M40" s="61">
        <v>0.27817736588320202</v>
      </c>
      <c r="N40" s="61">
        <v>0.31675558140895899</v>
      </c>
      <c r="O40" s="61">
        <v>0.42033260996687699</v>
      </c>
    </row>
    <row r="41" spans="1:15" ht="13.2" customHeight="1" x14ac:dyDescent="0.3">
      <c r="A41" s="7" t="s">
        <v>157</v>
      </c>
      <c r="B41" s="101" t="s">
        <v>158</v>
      </c>
      <c r="C41" s="125" t="s">
        <v>158</v>
      </c>
      <c r="D41" s="125" t="s">
        <v>158</v>
      </c>
      <c r="E41" s="8" t="s">
        <v>158</v>
      </c>
      <c r="F41" s="8" t="s">
        <v>158</v>
      </c>
      <c r="G41" s="8" t="s">
        <v>158</v>
      </c>
      <c r="H41" s="8" t="s">
        <v>158</v>
      </c>
      <c r="J41" s="8" t="s">
        <v>158</v>
      </c>
      <c r="K41" s="8" t="s">
        <v>158</v>
      </c>
      <c r="L41" s="8" t="s">
        <v>158</v>
      </c>
      <c r="M41" s="8" t="s">
        <v>158</v>
      </c>
      <c r="N41" s="8" t="s">
        <v>158</v>
      </c>
      <c r="O41" s="8" t="s">
        <v>158</v>
      </c>
    </row>
    <row r="42" spans="1:15" ht="13.2" customHeight="1" x14ac:dyDescent="0.3">
      <c r="A42" s="28" t="s">
        <v>220</v>
      </c>
      <c r="B42" s="29">
        <v>128</v>
      </c>
      <c r="C42" s="137">
        <v>608981.15284952102</v>
      </c>
      <c r="D42" s="137">
        <v>461158.91636999202</v>
      </c>
      <c r="E42" s="6">
        <v>0.83023673885688998</v>
      </c>
      <c r="F42" s="6">
        <v>0.14140300610067599</v>
      </c>
      <c r="G42" s="6">
        <v>2.7070321460056501E-3</v>
      </c>
      <c r="H42" s="6">
        <v>2.5653222896428501E-2</v>
      </c>
      <c r="J42" s="6">
        <v>3.8634190904275799E-2</v>
      </c>
      <c r="K42" s="6">
        <v>3.5416798858243399E-2</v>
      </c>
      <c r="L42" s="6">
        <v>3.4270740086906601E-2</v>
      </c>
      <c r="M42" s="6">
        <v>6.79970062285013E-2</v>
      </c>
      <c r="N42" s="6">
        <v>0.108374314743371</v>
      </c>
      <c r="O42" s="6">
        <v>0.136318155164355</v>
      </c>
    </row>
    <row r="43" spans="1:15" ht="13.2" customHeight="1" x14ac:dyDescent="0.3">
      <c r="A43" s="1" t="s">
        <v>156</v>
      </c>
      <c r="B43" s="30">
        <v>97</v>
      </c>
      <c r="C43" s="124">
        <v>522069.36617427698</v>
      </c>
      <c r="D43" s="124">
        <v>522069.36617427698</v>
      </c>
      <c r="E43" s="5">
        <v>0.83662476423413701</v>
      </c>
      <c r="F43" s="5">
        <v>0.13266100463885599</v>
      </c>
      <c r="G43" s="5">
        <v>2.5283657344598799E-3</v>
      </c>
      <c r="H43" s="61">
        <v>2.8185865392546399E-2</v>
      </c>
      <c r="J43" s="5">
        <v>4.0988146625813501E-2</v>
      </c>
      <c r="K43" s="5">
        <v>4.0988146625813501E-2</v>
      </c>
      <c r="L43" s="5">
        <v>3.8518312928759901E-2</v>
      </c>
      <c r="M43" s="5">
        <v>8.7637590074894495E-2</v>
      </c>
      <c r="N43" s="5">
        <v>0.142712442607697</v>
      </c>
      <c r="O43" s="61">
        <v>0.154279411126931</v>
      </c>
    </row>
    <row r="44" spans="1:15" ht="13.2" customHeight="1" x14ac:dyDescent="0.3">
      <c r="A44" s="7" t="s">
        <v>157</v>
      </c>
      <c r="B44" s="101">
        <v>31</v>
      </c>
      <c r="C44" s="125">
        <v>851291.93609583704</v>
      </c>
      <c r="D44" s="125">
        <v>384464.52229778899</v>
      </c>
      <c r="E44" s="8">
        <v>0.819314532256051</v>
      </c>
      <c r="F44" s="8">
        <v>0.15635002656977201</v>
      </c>
      <c r="G44" s="52">
        <v>3.0125148803860999E-3</v>
      </c>
      <c r="H44" s="52">
        <v>2.13229262937903E-2</v>
      </c>
      <c r="J44" s="8">
        <v>5.4241801108408601E-2</v>
      </c>
      <c r="K44" s="8">
        <v>4.8966997763717199E-2</v>
      </c>
      <c r="L44" s="8">
        <v>4.8207572043261301E-2</v>
      </c>
      <c r="M44" s="8">
        <v>0.10259808408668999</v>
      </c>
      <c r="N44" s="52">
        <v>0.15344066169355799</v>
      </c>
      <c r="O44" s="52">
        <v>0.22216506280534501</v>
      </c>
    </row>
    <row r="45" spans="1:15" ht="13.2" customHeight="1" x14ac:dyDescent="0.3">
      <c r="A45" s="28" t="s">
        <v>221</v>
      </c>
      <c r="B45" s="29">
        <v>38</v>
      </c>
      <c r="C45" s="137">
        <v>524170.151337168</v>
      </c>
      <c r="D45" s="137">
        <v>453552.55385147402</v>
      </c>
      <c r="E45" s="6">
        <v>0.90603220735607404</v>
      </c>
      <c r="F45" s="106">
        <v>6.2943562745314305E-2</v>
      </c>
      <c r="G45" s="106">
        <v>5.8008177099393003E-4</v>
      </c>
      <c r="H45" s="106">
        <v>3.0444148127618201E-2</v>
      </c>
      <c r="J45" s="6">
        <v>7.5141806385884399E-2</v>
      </c>
      <c r="K45" s="6">
        <v>7.02910643882355E-2</v>
      </c>
      <c r="L45" s="6">
        <v>6.8783608163424201E-2</v>
      </c>
      <c r="M45" s="106">
        <v>0.17184203559663699</v>
      </c>
      <c r="N45" s="106">
        <v>0.64319142229278203</v>
      </c>
      <c r="O45" s="106">
        <v>0.28342800911669302</v>
      </c>
    </row>
    <row r="46" spans="1:15" ht="13.2" customHeight="1" x14ac:dyDescent="0.3">
      <c r="A46" s="1" t="s">
        <v>156</v>
      </c>
      <c r="B46" s="30" t="s">
        <v>158</v>
      </c>
      <c r="C46" s="124">
        <v>482417.49820008897</v>
      </c>
      <c r="D46" s="124">
        <v>482417.49820008897</v>
      </c>
      <c r="E46" s="5">
        <v>0.90043434081482798</v>
      </c>
      <c r="F46" s="61">
        <v>6.8586588980925803E-2</v>
      </c>
      <c r="G46" s="61">
        <v>6.9823347985456996E-4</v>
      </c>
      <c r="H46" s="61">
        <v>3.02808367243915E-2</v>
      </c>
      <c r="J46" s="5">
        <v>7.4919804765668702E-2</v>
      </c>
      <c r="K46" s="5">
        <v>7.4919804765668702E-2</v>
      </c>
      <c r="L46" s="5">
        <v>7.44586564356855E-2</v>
      </c>
      <c r="M46" s="61">
        <v>0.1701407123499</v>
      </c>
      <c r="N46" s="61">
        <v>0.60561911480525898</v>
      </c>
      <c r="O46" s="61">
        <v>0.31206832343410501</v>
      </c>
    </row>
    <row r="47" spans="1:15" ht="13.2" customHeight="1" x14ac:dyDescent="0.3">
      <c r="A47" s="7" t="s">
        <v>157</v>
      </c>
      <c r="B47" s="101" t="s">
        <v>158</v>
      </c>
      <c r="C47" s="125" t="s">
        <v>158</v>
      </c>
      <c r="D47" s="125" t="s">
        <v>158</v>
      </c>
      <c r="E47" s="8" t="s">
        <v>158</v>
      </c>
      <c r="F47" s="8" t="s">
        <v>158</v>
      </c>
      <c r="G47" s="8" t="s">
        <v>158</v>
      </c>
      <c r="H47" s="8" t="s">
        <v>158</v>
      </c>
      <c r="J47" s="8" t="s">
        <v>158</v>
      </c>
      <c r="K47" s="8" t="s">
        <v>158</v>
      </c>
      <c r="L47" s="8" t="s">
        <v>158</v>
      </c>
      <c r="M47" s="8" t="s">
        <v>158</v>
      </c>
      <c r="N47" s="8" t="s">
        <v>158</v>
      </c>
      <c r="O47" s="8" t="s">
        <v>158</v>
      </c>
    </row>
    <row r="48" spans="1:15" ht="13.2" customHeight="1" x14ac:dyDescent="0.3">
      <c r="A48" s="28" t="s">
        <v>222</v>
      </c>
      <c r="B48" s="29">
        <v>34</v>
      </c>
      <c r="C48" s="137">
        <v>554754.49603437795</v>
      </c>
      <c r="D48" s="137">
        <v>483463.28685589798</v>
      </c>
      <c r="E48" s="6">
        <v>0.83871181665663697</v>
      </c>
      <c r="F48" s="106">
        <v>0.104817428676303</v>
      </c>
      <c r="G48" s="106">
        <v>6.4019370657456597E-3</v>
      </c>
      <c r="H48" s="106">
        <v>5.0068817601315103E-2</v>
      </c>
      <c r="J48" s="6">
        <v>8.3302430159277893E-2</v>
      </c>
      <c r="K48" s="6">
        <v>6.9430581209915895E-2</v>
      </c>
      <c r="L48" s="6">
        <v>7.10550282371121E-2</v>
      </c>
      <c r="M48" s="106">
        <v>0.20574954305304</v>
      </c>
      <c r="N48" s="106">
        <v>0.289259511073027</v>
      </c>
      <c r="O48" s="106">
        <v>0.270955152452732</v>
      </c>
    </row>
    <row r="49" spans="1:15" ht="13.2" customHeight="1" x14ac:dyDescent="0.3">
      <c r="A49" s="1" t="s">
        <v>156</v>
      </c>
      <c r="B49" s="30" t="s">
        <v>158</v>
      </c>
      <c r="C49" s="124">
        <v>487743.17594020802</v>
      </c>
      <c r="D49" s="124">
        <v>487743.17594020802</v>
      </c>
      <c r="E49" s="5">
        <v>0.86491683948694797</v>
      </c>
      <c r="F49" s="61">
        <v>7.3598587599702198E-2</v>
      </c>
      <c r="G49" s="61">
        <v>6.0034208220962702E-3</v>
      </c>
      <c r="H49" s="61">
        <v>5.54811520912534E-2</v>
      </c>
      <c r="J49" s="5">
        <v>8.1785456344431004E-2</v>
      </c>
      <c r="K49" s="5">
        <v>8.1785456344431004E-2</v>
      </c>
      <c r="L49" s="5">
        <v>7.7459169941526101E-2</v>
      </c>
      <c r="M49" s="61">
        <v>0.25799851522144002</v>
      </c>
      <c r="N49" s="61">
        <v>0.36484625043076302</v>
      </c>
      <c r="O49" s="61">
        <v>0.28826227678123101</v>
      </c>
    </row>
    <row r="50" spans="1:15" ht="13.2" customHeight="1" x14ac:dyDescent="0.3">
      <c r="A50" s="7" t="s">
        <v>157</v>
      </c>
      <c r="B50" s="101" t="s">
        <v>158</v>
      </c>
      <c r="C50" s="125" t="s">
        <v>158</v>
      </c>
      <c r="D50" s="125" t="s">
        <v>158</v>
      </c>
      <c r="E50" s="8" t="s">
        <v>158</v>
      </c>
      <c r="F50" s="8" t="s">
        <v>158</v>
      </c>
      <c r="G50" s="8" t="s">
        <v>158</v>
      </c>
      <c r="H50" s="8" t="s">
        <v>158</v>
      </c>
      <c r="J50" s="8" t="s">
        <v>158</v>
      </c>
      <c r="K50" s="8" t="s">
        <v>158</v>
      </c>
      <c r="L50" s="8" t="s">
        <v>158</v>
      </c>
      <c r="M50" s="8" t="s">
        <v>158</v>
      </c>
      <c r="N50" s="8" t="s">
        <v>158</v>
      </c>
      <c r="O50" s="8" t="s">
        <v>158</v>
      </c>
    </row>
    <row r="51" spans="1:15" ht="13.2" customHeight="1" x14ac:dyDescent="0.3">
      <c r="A51" s="28" t="s">
        <v>223</v>
      </c>
      <c r="B51" s="29">
        <v>18</v>
      </c>
      <c r="C51" s="137">
        <v>421247.104141291</v>
      </c>
      <c r="D51" s="137">
        <v>421247.104141291</v>
      </c>
      <c r="E51" s="6">
        <v>0.82879987486260898</v>
      </c>
      <c r="F51" s="106">
        <v>8.5055346759107295E-2</v>
      </c>
      <c r="G51" s="106">
        <v>9.3082811522126902E-3</v>
      </c>
      <c r="H51" s="106">
        <v>7.6836497226071304E-2</v>
      </c>
      <c r="J51" s="6">
        <v>0.102629249417983</v>
      </c>
      <c r="K51" s="6">
        <v>0.102629249417983</v>
      </c>
      <c r="L51" s="6">
        <v>9.5522446309188602E-2</v>
      </c>
      <c r="M51" s="106">
        <v>0.18314048656242199</v>
      </c>
      <c r="N51" s="106">
        <v>0.69171037672109004</v>
      </c>
      <c r="O51" s="106">
        <v>0.340046759725804</v>
      </c>
    </row>
    <row r="52" spans="1:15" ht="13.2" customHeight="1" x14ac:dyDescent="0.3">
      <c r="A52" s="1" t="s">
        <v>156</v>
      </c>
      <c r="B52" s="30">
        <v>18</v>
      </c>
      <c r="C52" s="124">
        <v>421247.104141291</v>
      </c>
      <c r="D52" s="124">
        <v>421247.104141291</v>
      </c>
      <c r="E52" s="5">
        <v>0.82879987486260898</v>
      </c>
      <c r="F52" s="61">
        <v>8.5055346759107295E-2</v>
      </c>
      <c r="G52" s="61">
        <v>9.3082811522126902E-3</v>
      </c>
      <c r="H52" s="61">
        <v>7.6836497226071304E-2</v>
      </c>
      <c r="J52" s="5">
        <v>0.102629249417983</v>
      </c>
      <c r="K52" s="5">
        <v>0.102629249417983</v>
      </c>
      <c r="L52" s="5">
        <v>9.5522446309188602E-2</v>
      </c>
      <c r="M52" s="61">
        <v>0.18314048656242199</v>
      </c>
      <c r="N52" s="61">
        <v>0.69171037672109004</v>
      </c>
      <c r="O52" s="61">
        <v>0.340046759725804</v>
      </c>
    </row>
    <row r="53" spans="1:15" ht="13.2" customHeight="1" x14ac:dyDescent="0.3">
      <c r="A53" s="7" t="s">
        <v>157</v>
      </c>
      <c r="B53" s="101">
        <v>0</v>
      </c>
      <c r="C53" s="125" t="s">
        <v>158</v>
      </c>
      <c r="D53" s="125" t="s">
        <v>158</v>
      </c>
      <c r="E53" s="8" t="s">
        <v>158</v>
      </c>
      <c r="F53" s="8" t="s">
        <v>158</v>
      </c>
      <c r="G53" s="8" t="s">
        <v>158</v>
      </c>
      <c r="H53" s="8" t="s">
        <v>158</v>
      </c>
      <c r="J53" s="8" t="s">
        <v>158</v>
      </c>
      <c r="K53" s="8" t="s">
        <v>158</v>
      </c>
      <c r="L53" s="8" t="s">
        <v>158</v>
      </c>
      <c r="M53" s="8" t="s">
        <v>158</v>
      </c>
      <c r="N53" s="8" t="s">
        <v>158</v>
      </c>
      <c r="O53" s="8" t="s">
        <v>158</v>
      </c>
    </row>
    <row r="54" spans="1:15" ht="13.2" customHeight="1" x14ac:dyDescent="0.3">
      <c r="A54" s="28" t="s">
        <v>171</v>
      </c>
      <c r="B54" s="29">
        <v>56</v>
      </c>
      <c r="C54" s="137">
        <v>753618.93097244203</v>
      </c>
      <c r="D54" s="137">
        <v>517077.97019437997</v>
      </c>
      <c r="E54" s="6">
        <v>0.673510074700581</v>
      </c>
      <c r="F54" s="6">
        <v>0.24071444304509301</v>
      </c>
      <c r="G54" s="106">
        <v>3.51200932861961E-2</v>
      </c>
      <c r="H54" s="6">
        <v>5.0655388968129898E-2</v>
      </c>
      <c r="J54" s="6">
        <v>9.8174636825510406E-2</v>
      </c>
      <c r="K54" s="6">
        <v>4.3536159811822898E-2</v>
      </c>
      <c r="L54" s="6">
        <v>4.5236589087615998E-2</v>
      </c>
      <c r="M54" s="6">
        <v>9.6969855109482306E-2</v>
      </c>
      <c r="N54" s="106">
        <v>0.21836283840482501</v>
      </c>
      <c r="O54" s="6">
        <v>0.14991423014802799</v>
      </c>
    </row>
    <row r="55" spans="1:15" ht="13.2" customHeight="1" x14ac:dyDescent="0.3">
      <c r="A55" s="1" t="s">
        <v>156</v>
      </c>
      <c r="B55" s="30">
        <v>45</v>
      </c>
      <c r="C55" s="124">
        <v>488684.15442202601</v>
      </c>
      <c r="D55" s="124">
        <v>488684.15442202601</v>
      </c>
      <c r="E55" s="5">
        <v>0.69051214878497202</v>
      </c>
      <c r="F55" s="5">
        <v>0.24356063359718699</v>
      </c>
      <c r="G55" s="61">
        <v>2.0881257384364402E-2</v>
      </c>
      <c r="H55" s="61">
        <v>4.5045960233476498E-2</v>
      </c>
      <c r="J55" s="5">
        <v>5.71572730017351E-2</v>
      </c>
      <c r="K55" s="5">
        <v>5.71572730017351E-2</v>
      </c>
      <c r="L55" s="5">
        <v>5.9070308703639399E-2</v>
      </c>
      <c r="M55" s="5">
        <v>0.13037190656025499</v>
      </c>
      <c r="N55" s="61">
        <v>0.37506640515183598</v>
      </c>
      <c r="O55" s="61">
        <v>0.23888890884125299</v>
      </c>
    </row>
    <row r="56" spans="1:15" ht="13.2" customHeight="1" x14ac:dyDescent="0.3">
      <c r="A56" s="7" t="s">
        <v>157</v>
      </c>
      <c r="B56" s="101">
        <v>11</v>
      </c>
      <c r="C56" s="125">
        <v>1427915.39332117</v>
      </c>
      <c r="D56" s="125">
        <v>544642.10792648594</v>
      </c>
      <c r="E56" s="8">
        <v>0.65870060192429003</v>
      </c>
      <c r="F56" s="52">
        <v>0.238235299542472</v>
      </c>
      <c r="G56" s="52">
        <v>4.7522677324331901E-2</v>
      </c>
      <c r="H56" s="52">
        <v>5.5541421208906101E-2</v>
      </c>
      <c r="J56" s="8">
        <v>0.13038752667603201</v>
      </c>
      <c r="K56" s="8">
        <v>8.2240273649152804E-2</v>
      </c>
      <c r="L56" s="8">
        <v>8.6844027623978706E-2</v>
      </c>
      <c r="M56" s="52">
        <v>0.17989460988910599</v>
      </c>
      <c r="N56" s="52">
        <v>0.37808930344062702</v>
      </c>
      <c r="O56" s="52">
        <v>0.22338606751418799</v>
      </c>
    </row>
    <row r="57" spans="1:15" ht="13.2" customHeight="1" x14ac:dyDescent="0.3">
      <c r="A57" s="28" t="s">
        <v>224</v>
      </c>
      <c r="B57" s="29">
        <v>6</v>
      </c>
      <c r="C57" s="138">
        <v>257576.66666666701</v>
      </c>
      <c r="D57" s="138">
        <v>257576.66666666701</v>
      </c>
      <c r="E57" s="106">
        <v>0.86995134134820695</v>
      </c>
      <c r="F57" s="106">
        <v>0.116109119614872</v>
      </c>
      <c r="G57" s="106">
        <v>3.1705770450220002E-5</v>
      </c>
      <c r="H57" s="106">
        <v>1.39078332664708E-2</v>
      </c>
      <c r="J57" s="106">
        <v>0.15489869763837899</v>
      </c>
      <c r="K57" s="106">
        <v>0.15489869763837899</v>
      </c>
      <c r="L57" s="106">
        <v>0.162340537864826</v>
      </c>
      <c r="M57" s="106">
        <v>0.30530241669056302</v>
      </c>
      <c r="N57" s="106">
        <v>1</v>
      </c>
      <c r="O57" s="106">
        <v>0.20274571200797201</v>
      </c>
    </row>
    <row r="58" spans="1:15" ht="13.2" customHeight="1" x14ac:dyDescent="0.3">
      <c r="A58" s="1" t="s">
        <v>156</v>
      </c>
      <c r="B58" s="30">
        <v>6</v>
      </c>
      <c r="C58" s="127">
        <v>257576.66666666701</v>
      </c>
      <c r="D58" s="127">
        <v>257576.66666666701</v>
      </c>
      <c r="E58" s="61">
        <v>0.86995134134820695</v>
      </c>
      <c r="F58" s="61">
        <v>0.116109119614872</v>
      </c>
      <c r="G58" s="61">
        <v>3.1705770450220002E-5</v>
      </c>
      <c r="H58" s="61">
        <v>1.39078332664708E-2</v>
      </c>
      <c r="J58" s="61">
        <v>0.15489869763837899</v>
      </c>
      <c r="K58" s="61">
        <v>0.15489869763837899</v>
      </c>
      <c r="L58" s="61">
        <v>0.162340537864826</v>
      </c>
      <c r="M58" s="61">
        <v>0.30530241669056302</v>
      </c>
      <c r="N58" s="61">
        <v>1</v>
      </c>
      <c r="O58" s="61">
        <v>0.20274571200797201</v>
      </c>
    </row>
    <row r="59" spans="1:15" ht="13.2" customHeight="1" x14ac:dyDescent="0.3">
      <c r="A59" s="7" t="s">
        <v>157</v>
      </c>
      <c r="B59" s="101">
        <v>0</v>
      </c>
      <c r="C59" s="125" t="s">
        <v>158</v>
      </c>
      <c r="D59" s="125" t="s">
        <v>158</v>
      </c>
      <c r="E59" s="8" t="s">
        <v>158</v>
      </c>
      <c r="F59" s="8" t="s">
        <v>158</v>
      </c>
      <c r="G59" s="8" t="s">
        <v>158</v>
      </c>
      <c r="H59" s="8" t="s">
        <v>158</v>
      </c>
      <c r="J59" s="8" t="s">
        <v>158</v>
      </c>
      <c r="K59" s="8" t="s">
        <v>158</v>
      </c>
      <c r="L59" s="8" t="s">
        <v>158</v>
      </c>
      <c r="M59" s="8" t="s">
        <v>158</v>
      </c>
      <c r="N59" s="8" t="s">
        <v>158</v>
      </c>
      <c r="O59" s="8" t="s">
        <v>158</v>
      </c>
    </row>
    <row r="60" spans="1:15" ht="13.2" customHeight="1" x14ac:dyDescent="0.3">
      <c r="A60" s="28" t="s">
        <v>225</v>
      </c>
      <c r="B60" s="29">
        <v>39</v>
      </c>
      <c r="C60" s="137">
        <v>324353.09396432899</v>
      </c>
      <c r="D60" s="137">
        <v>318676.60778188199</v>
      </c>
      <c r="E60" s="6">
        <v>0.87469080410594502</v>
      </c>
      <c r="F60" s="106">
        <v>6.9510319837147894E-2</v>
      </c>
      <c r="G60" s="106">
        <v>5.7733253980871502E-3</v>
      </c>
      <c r="H60" s="106">
        <v>5.0025550658819702E-2</v>
      </c>
      <c r="J60" s="6">
        <v>0.112121393577474</v>
      </c>
      <c r="K60" s="6">
        <v>0.113317041277399</v>
      </c>
      <c r="L60" s="6">
        <v>0.111197093722872</v>
      </c>
      <c r="M60" s="106">
        <v>0.19179232920483399</v>
      </c>
      <c r="N60" s="106">
        <v>0.34942152975754098</v>
      </c>
      <c r="O60" s="106">
        <v>0.21316233144564001</v>
      </c>
    </row>
    <row r="61" spans="1:15" ht="13.2" customHeight="1" x14ac:dyDescent="0.3">
      <c r="A61" s="1" t="s">
        <v>156</v>
      </c>
      <c r="B61" s="30" t="s">
        <v>158</v>
      </c>
      <c r="C61" s="124">
        <v>322401.14688102598</v>
      </c>
      <c r="D61" s="124">
        <v>322401.14688102598</v>
      </c>
      <c r="E61" s="5">
        <v>0.87337976850187204</v>
      </c>
      <c r="F61" s="61">
        <v>7.0524447690248002E-2</v>
      </c>
      <c r="G61" s="61">
        <v>5.3399019929155E-3</v>
      </c>
      <c r="H61" s="61">
        <v>5.0755881814964598E-2</v>
      </c>
      <c r="J61" s="5">
        <v>0.11510497455762</v>
      </c>
      <c r="K61" s="5">
        <v>0.11510497455762</v>
      </c>
      <c r="L61" s="5">
        <v>0.113215016758644</v>
      </c>
      <c r="M61" s="61">
        <v>0.19142799632074101</v>
      </c>
      <c r="N61" s="61">
        <v>0.38047699676201502</v>
      </c>
      <c r="O61" s="61">
        <v>0.21303775386836801</v>
      </c>
    </row>
    <row r="62" spans="1:15" ht="13.2" customHeight="1" x14ac:dyDescent="0.3">
      <c r="A62" s="7" t="s">
        <v>157</v>
      </c>
      <c r="B62" s="101" t="s">
        <v>158</v>
      </c>
      <c r="C62" s="125" t="s">
        <v>158</v>
      </c>
      <c r="D62" s="125" t="s">
        <v>158</v>
      </c>
      <c r="E62" s="8" t="s">
        <v>158</v>
      </c>
      <c r="F62" s="8" t="s">
        <v>158</v>
      </c>
      <c r="G62" s="8" t="s">
        <v>158</v>
      </c>
      <c r="H62" s="8" t="s">
        <v>158</v>
      </c>
      <c r="J62" s="8" t="s">
        <v>158</v>
      </c>
      <c r="K62" s="8" t="s">
        <v>158</v>
      </c>
      <c r="L62" s="8" t="s">
        <v>158</v>
      </c>
      <c r="M62" s="8" t="s">
        <v>158</v>
      </c>
      <c r="N62" s="8" t="s">
        <v>158</v>
      </c>
      <c r="O62" s="8" t="s">
        <v>158</v>
      </c>
    </row>
    <row r="63" spans="1:15" ht="13.2" customHeight="1" x14ac:dyDescent="0.3">
      <c r="A63" s="28" t="s">
        <v>226</v>
      </c>
      <c r="B63" s="29">
        <v>89</v>
      </c>
      <c r="C63" s="137">
        <v>139832.52937055801</v>
      </c>
      <c r="D63" s="137">
        <v>138595.42830313501</v>
      </c>
      <c r="E63" s="6">
        <v>0.83121893940149405</v>
      </c>
      <c r="F63" s="6">
        <v>8.6466238381141897E-2</v>
      </c>
      <c r="G63" s="106">
        <v>1.0363722014001899E-2</v>
      </c>
      <c r="H63" s="106">
        <v>7.1951100203361998E-2</v>
      </c>
      <c r="J63" s="6">
        <v>4.8386899508441598E-2</v>
      </c>
      <c r="K63" s="6">
        <v>4.8445598800374197E-2</v>
      </c>
      <c r="L63" s="6">
        <v>5.3378650857851803E-2</v>
      </c>
      <c r="M63" s="6">
        <v>0.10069632806449499</v>
      </c>
      <c r="N63" s="106">
        <v>0.58264257449678103</v>
      </c>
      <c r="O63" s="106">
        <v>0.20838053101843501</v>
      </c>
    </row>
    <row r="64" spans="1:15" ht="13.2" customHeight="1" x14ac:dyDescent="0.3">
      <c r="A64" s="1" t="s">
        <v>156</v>
      </c>
      <c r="B64" s="30" t="s">
        <v>158</v>
      </c>
      <c r="C64" s="124">
        <v>139190.43339872401</v>
      </c>
      <c r="D64" s="124">
        <v>139190.43339872401</v>
      </c>
      <c r="E64" s="5">
        <v>0.83141376294190805</v>
      </c>
      <c r="F64" s="5">
        <v>8.6656231093851996E-2</v>
      </c>
      <c r="G64" s="61">
        <v>1.0505300830054199E-2</v>
      </c>
      <c r="H64" s="61">
        <v>7.1424705134185806E-2</v>
      </c>
      <c r="J64" s="5">
        <v>4.8828536207011899E-2</v>
      </c>
      <c r="K64" s="5">
        <v>4.8828536207011899E-2</v>
      </c>
      <c r="L64" s="5">
        <v>5.3799152510691499E-2</v>
      </c>
      <c r="M64" s="5">
        <v>0.101388035347759</v>
      </c>
      <c r="N64" s="61">
        <v>0.58059908043189601</v>
      </c>
      <c r="O64" s="61">
        <v>0.21208723398420601</v>
      </c>
    </row>
    <row r="65" spans="1:15" ht="13.2" customHeight="1" x14ac:dyDescent="0.3">
      <c r="A65" s="7" t="s">
        <v>157</v>
      </c>
      <c r="B65" s="101" t="s">
        <v>158</v>
      </c>
      <c r="C65" s="125" t="s">
        <v>158</v>
      </c>
      <c r="D65" s="125" t="s">
        <v>158</v>
      </c>
      <c r="E65" s="8" t="s">
        <v>158</v>
      </c>
      <c r="F65" s="8" t="s">
        <v>158</v>
      </c>
      <c r="G65" s="8" t="s">
        <v>158</v>
      </c>
      <c r="H65" s="8" t="s">
        <v>158</v>
      </c>
      <c r="J65" s="8" t="s">
        <v>158</v>
      </c>
      <c r="K65" s="8" t="s">
        <v>158</v>
      </c>
      <c r="L65" s="8" t="s">
        <v>158</v>
      </c>
      <c r="M65" s="8" t="s">
        <v>158</v>
      </c>
      <c r="N65" s="8" t="s">
        <v>158</v>
      </c>
      <c r="O65" s="8" t="s">
        <v>158</v>
      </c>
    </row>
    <row r="66" spans="1:15" ht="13.2" customHeight="1" x14ac:dyDescent="0.3">
      <c r="A66" s="28" t="s">
        <v>227</v>
      </c>
      <c r="B66" s="29">
        <v>483</v>
      </c>
      <c r="C66" s="137">
        <v>127906.677114288</v>
      </c>
      <c r="D66" s="137">
        <v>125773.57661135901</v>
      </c>
      <c r="E66" s="6">
        <v>0.89044313901267702</v>
      </c>
      <c r="F66" s="6">
        <v>6.0287292835217901E-2</v>
      </c>
      <c r="G66" s="106">
        <v>7.7224647021961303E-3</v>
      </c>
      <c r="H66" s="6">
        <v>4.15471034499088E-2</v>
      </c>
      <c r="J66" s="6">
        <v>2.3317297572796498E-2</v>
      </c>
      <c r="K66" s="6">
        <v>2.11985841080033E-2</v>
      </c>
      <c r="L66" s="6">
        <v>2.0902376051996002E-2</v>
      </c>
      <c r="M66" s="6">
        <v>7.4297930899204098E-2</v>
      </c>
      <c r="N66" s="106">
        <v>0.33503938882693102</v>
      </c>
      <c r="O66" s="6">
        <v>9.7792884433353794E-2</v>
      </c>
    </row>
    <row r="67" spans="1:15" ht="13.2" customHeight="1" x14ac:dyDescent="0.3">
      <c r="A67" s="1" t="s">
        <v>156</v>
      </c>
      <c r="B67" s="30">
        <v>472</v>
      </c>
      <c r="C67" s="124">
        <v>125035.015363504</v>
      </c>
      <c r="D67" s="124">
        <v>125035.015363504</v>
      </c>
      <c r="E67" s="5">
        <v>0.89239410862498803</v>
      </c>
      <c r="F67" s="5">
        <v>5.8657517815629397E-2</v>
      </c>
      <c r="G67" s="61">
        <v>8.0158300901457102E-3</v>
      </c>
      <c r="H67" s="5">
        <v>4.0932543469236499E-2</v>
      </c>
      <c r="J67" s="5">
        <v>2.0912426908253599E-2</v>
      </c>
      <c r="K67" s="5">
        <v>2.0912426908253599E-2</v>
      </c>
      <c r="L67" s="5">
        <v>2.0932307919744399E-2</v>
      </c>
      <c r="M67" s="5">
        <v>7.4798403102882105E-2</v>
      </c>
      <c r="N67" s="61">
        <v>0.33375019879617202</v>
      </c>
      <c r="O67" s="5">
        <v>0.10029359034837899</v>
      </c>
    </row>
    <row r="68" spans="1:15" ht="13.2" customHeight="1" x14ac:dyDescent="0.3">
      <c r="A68" s="7" t="s">
        <v>157</v>
      </c>
      <c r="B68" s="101">
        <v>11</v>
      </c>
      <c r="C68" s="139">
        <v>308777.50909710501</v>
      </c>
      <c r="D68" s="139">
        <v>148082.57472344601</v>
      </c>
      <c r="E68" s="52">
        <v>0.84068412684011995</v>
      </c>
      <c r="F68" s="52">
        <v>0.10185431393411</v>
      </c>
      <c r="G68" s="52">
        <v>2.4025082358096001E-4</v>
      </c>
      <c r="H68" s="52">
        <v>5.7221308402189301E-2</v>
      </c>
      <c r="J68" s="52">
        <v>0.20033076894872601</v>
      </c>
      <c r="K68" s="52">
        <v>0.204145800511874</v>
      </c>
      <c r="L68" s="52">
        <v>0.17329127947963399</v>
      </c>
      <c r="M68" s="52">
        <v>0.43683032504427999</v>
      </c>
      <c r="N68" s="52">
        <v>0.98586811631959603</v>
      </c>
      <c r="O68" s="52">
        <v>0.484388231698342</v>
      </c>
    </row>
    <row r="69" spans="1:15" ht="13.2" customHeight="1" x14ac:dyDescent="0.3">
      <c r="A69" s="28" t="s">
        <v>172</v>
      </c>
      <c r="B69" s="29">
        <v>35</v>
      </c>
      <c r="C69" s="137">
        <v>704402.68313551904</v>
      </c>
      <c r="D69" s="137">
        <v>532033.38853393996</v>
      </c>
      <c r="E69" s="6">
        <v>0.57963256860567103</v>
      </c>
      <c r="F69" s="6">
        <v>0.39892707505837999</v>
      </c>
      <c r="G69" s="106">
        <v>3.5007587628872899E-3</v>
      </c>
      <c r="H69" s="106">
        <v>1.7939597573061499E-2</v>
      </c>
      <c r="J69" s="6">
        <v>0.120580400090564</v>
      </c>
      <c r="K69" s="6">
        <v>7.99700216155418E-2</v>
      </c>
      <c r="L69" s="6">
        <v>7.6429230254289895E-2</v>
      </c>
      <c r="M69" s="6">
        <v>0.13887363352131399</v>
      </c>
      <c r="N69" s="106">
        <v>0.426089157153693</v>
      </c>
      <c r="O69" s="106">
        <v>0.21797025977991999</v>
      </c>
    </row>
    <row r="70" spans="1:15" ht="13.2" customHeight="1" x14ac:dyDescent="0.3">
      <c r="A70" s="1" t="s">
        <v>156</v>
      </c>
      <c r="B70" s="30">
        <v>27</v>
      </c>
      <c r="C70" s="124">
        <v>516406.61634256301</v>
      </c>
      <c r="D70" s="124">
        <v>516406.61634256301</v>
      </c>
      <c r="E70" s="5">
        <v>0.63794362208344102</v>
      </c>
      <c r="F70" s="5">
        <v>0.334705579793666</v>
      </c>
      <c r="G70" s="61">
        <v>4.2741070279697004E-3</v>
      </c>
      <c r="H70" s="61">
        <v>2.3076691094922702E-2</v>
      </c>
      <c r="J70" s="5">
        <v>9.1846946707925106E-2</v>
      </c>
      <c r="K70" s="5">
        <v>9.1846946707925106E-2</v>
      </c>
      <c r="L70" s="5">
        <v>9.7716792923200305E-2</v>
      </c>
      <c r="M70" s="5">
        <v>0.14235993722666901</v>
      </c>
      <c r="N70" s="61">
        <v>0.53616492057245002</v>
      </c>
      <c r="O70" s="61">
        <v>0.239210446762991</v>
      </c>
    </row>
    <row r="71" spans="1:15" ht="13.2" customHeight="1" x14ac:dyDescent="0.3">
      <c r="A71" s="10" t="s">
        <v>157</v>
      </c>
      <c r="B71" s="102">
        <v>8</v>
      </c>
      <c r="C71" s="140">
        <v>1236195.1758672399</v>
      </c>
      <c r="D71" s="140">
        <v>551763.45781108004</v>
      </c>
      <c r="E71" s="11">
        <v>0.51072783149244205</v>
      </c>
      <c r="F71" s="111">
        <v>0.47481603580097098</v>
      </c>
      <c r="G71" s="111">
        <v>2.5869121467772E-3</v>
      </c>
      <c r="H71" s="111">
        <v>1.18692205598103E-2</v>
      </c>
      <c r="J71" s="111">
        <v>0.191161675301214</v>
      </c>
      <c r="K71" s="111">
        <v>0.174253943795704</v>
      </c>
      <c r="L71" s="11">
        <v>0.11576752967371801</v>
      </c>
      <c r="M71" s="111">
        <v>0.29749747182355402</v>
      </c>
      <c r="N71" s="111">
        <v>0.38706943101447</v>
      </c>
      <c r="O71" s="111">
        <v>0.40854336564287103</v>
      </c>
    </row>
    <row r="72" spans="1:15" ht="169.2" customHeight="1" x14ac:dyDescent="0.3">
      <c r="A72" s="165" t="s">
        <v>597</v>
      </c>
      <c r="B72" s="194"/>
      <c r="C72" s="195"/>
      <c r="D72" s="195"/>
      <c r="E72" s="196"/>
      <c r="F72" s="196"/>
      <c r="G72" s="196"/>
      <c r="H72" s="196"/>
      <c r="J72" s="36"/>
      <c r="K72" s="36"/>
      <c r="L72" s="36"/>
      <c r="M72" s="36"/>
      <c r="N72" s="36"/>
      <c r="O72" s="36"/>
    </row>
    <row r="73" spans="1:15" ht="13.2" customHeight="1" x14ac:dyDescent="0.3"/>
    <row r="74" spans="1:15" ht="13.2" customHeight="1" x14ac:dyDescent="0.3"/>
    <row r="75" spans="1:15" ht="13.2" customHeight="1" x14ac:dyDescent="0.3"/>
    <row r="76" spans="1:15" ht="13.2" customHeight="1" x14ac:dyDescent="0.3"/>
    <row r="77" spans="1:15" ht="13.2" customHeight="1" x14ac:dyDescent="0.3"/>
    <row r="78" spans="1:15" ht="13.2" customHeight="1" x14ac:dyDescent="0.3"/>
    <row r="79" spans="1:15" ht="13.2" customHeight="1" x14ac:dyDescent="0.3"/>
    <row r="80" spans="1:15"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5">
    <mergeCell ref="A72:H72"/>
    <mergeCell ref="A2:H2"/>
    <mergeCell ref="A3:A5"/>
    <mergeCell ref="B3:B5"/>
    <mergeCell ref="C3:D3"/>
    <mergeCell ref="J3:O3"/>
    <mergeCell ref="E3:H3"/>
    <mergeCell ref="J4:K4"/>
    <mergeCell ref="L5:O5"/>
    <mergeCell ref="C4:C5"/>
    <mergeCell ref="D4:D5"/>
    <mergeCell ref="E4:E5"/>
    <mergeCell ref="F4:F5"/>
    <mergeCell ref="G4:G5"/>
    <mergeCell ref="H4:H5"/>
  </mergeCell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374</v>
      </c>
      <c r="J1" s="14" t="str">
        <f>HYPERLINK("#'Verzeichnis'!A1", "Zurück zum Verzeichnis")</f>
        <v>Zurück zum Verzeichnis</v>
      </c>
      <c r="O1" s="1"/>
    </row>
    <row r="2" spans="1:20" ht="13.2" customHeight="1" x14ac:dyDescent="0.3">
      <c r="A2" s="170" t="s">
        <v>34</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6"/>
      <c r="J3" s="166"/>
      <c r="L3" s="167" t="s">
        <v>73</v>
      </c>
      <c r="M3" s="167"/>
      <c r="N3" s="166"/>
      <c r="O3" s="166"/>
      <c r="P3" s="166"/>
      <c r="Q3" s="166"/>
      <c r="R3" s="166"/>
      <c r="S3" s="166"/>
      <c r="T3" s="166"/>
    </row>
    <row r="4" spans="1:20" ht="13.2" customHeight="1" x14ac:dyDescent="0.3">
      <c r="A4" s="166"/>
      <c r="B4" s="167" t="s">
        <v>176</v>
      </c>
      <c r="C4" s="167" t="s">
        <v>177</v>
      </c>
      <c r="D4" s="173" t="s">
        <v>87</v>
      </c>
      <c r="E4" s="173" t="s">
        <v>375</v>
      </c>
      <c r="F4" s="173" t="s">
        <v>90</v>
      </c>
      <c r="G4" s="173" t="s">
        <v>376</v>
      </c>
      <c r="H4" s="173" t="s">
        <v>377</v>
      </c>
      <c r="I4" s="173" t="s">
        <v>92</v>
      </c>
      <c r="J4" s="173" t="s">
        <v>93</v>
      </c>
      <c r="L4" s="167" t="s">
        <v>79</v>
      </c>
      <c r="M4" s="167"/>
      <c r="N4" s="173" t="s">
        <v>87</v>
      </c>
      <c r="O4" s="173" t="s">
        <v>375</v>
      </c>
      <c r="P4" s="173" t="s">
        <v>90</v>
      </c>
      <c r="Q4" s="173" t="s">
        <v>376</v>
      </c>
      <c r="R4" s="173" t="s">
        <v>377</v>
      </c>
      <c r="S4" s="173" t="s">
        <v>92</v>
      </c>
      <c r="T4" s="173" t="s">
        <v>93</v>
      </c>
    </row>
    <row r="5" spans="1:20" ht="13.2" customHeight="1" x14ac:dyDescent="0.3">
      <c r="A5" s="166"/>
      <c r="B5" s="167"/>
      <c r="C5" s="167"/>
      <c r="D5" s="173"/>
      <c r="E5" s="173"/>
      <c r="F5" s="173"/>
      <c r="G5" s="173"/>
      <c r="H5" s="173"/>
      <c r="I5" s="173"/>
      <c r="J5" s="173"/>
      <c r="L5" s="167"/>
      <c r="M5" s="167"/>
      <c r="N5" s="173"/>
      <c r="O5" s="173"/>
      <c r="P5" s="173"/>
      <c r="Q5" s="173"/>
      <c r="R5" s="173"/>
      <c r="S5" s="173"/>
      <c r="T5" s="173"/>
    </row>
    <row r="6" spans="1:20" ht="13.2" customHeight="1" x14ac:dyDescent="0.3">
      <c r="A6" s="166"/>
      <c r="B6" s="167"/>
      <c r="C6" s="167"/>
      <c r="D6" s="173"/>
      <c r="E6" s="173"/>
      <c r="F6" s="173"/>
      <c r="G6" s="173"/>
      <c r="H6" s="173"/>
      <c r="I6" s="173"/>
      <c r="J6" s="173"/>
      <c r="L6" s="167"/>
      <c r="M6" s="167"/>
      <c r="N6" s="173"/>
      <c r="O6" s="173"/>
      <c r="P6" s="173"/>
      <c r="Q6" s="173"/>
      <c r="R6" s="173"/>
      <c r="S6" s="173"/>
      <c r="T6" s="173"/>
    </row>
    <row r="7" spans="1:20" ht="13.2" customHeight="1" x14ac:dyDescent="0.3">
      <c r="A7" s="166" t="s">
        <v>372</v>
      </c>
      <c r="B7" s="167" t="s">
        <v>350</v>
      </c>
      <c r="C7" s="167" t="s">
        <v>351</v>
      </c>
      <c r="D7" s="173" t="s">
        <v>353</v>
      </c>
      <c r="E7" s="173" t="s">
        <v>354</v>
      </c>
      <c r="F7" s="173" t="s">
        <v>355</v>
      </c>
      <c r="G7" s="173" t="s">
        <v>378</v>
      </c>
      <c r="H7" s="173" t="s">
        <v>379</v>
      </c>
      <c r="I7" s="173" t="s">
        <v>356</v>
      </c>
      <c r="J7" s="173" t="s">
        <v>380</v>
      </c>
      <c r="K7" t="s">
        <v>66</v>
      </c>
      <c r="L7" s="16" t="s">
        <v>176</v>
      </c>
      <c r="M7" s="16" t="s">
        <v>177</v>
      </c>
      <c r="N7" s="173" t="s">
        <v>177</v>
      </c>
      <c r="O7" s="173" t="s">
        <v>361</v>
      </c>
      <c r="P7" s="173" t="s">
        <v>362</v>
      </c>
      <c r="Q7" s="173" t="s">
        <v>381</v>
      </c>
      <c r="R7" s="173" t="s">
        <v>382</v>
      </c>
      <c r="S7" s="173" t="s">
        <v>363</v>
      </c>
      <c r="T7" s="173" t="s">
        <v>383</v>
      </c>
    </row>
    <row r="8" spans="1:20" ht="13.2" customHeight="1" x14ac:dyDescent="0.3">
      <c r="A8" s="28" t="s">
        <v>122</v>
      </c>
      <c r="B8" s="137">
        <v>222588.159659931</v>
      </c>
      <c r="C8" s="137">
        <v>183222.58864449599</v>
      </c>
      <c r="D8" s="6">
        <v>0.57979796178203302</v>
      </c>
      <c r="E8" s="6">
        <v>5.23583195299894E-2</v>
      </c>
      <c r="F8" s="6">
        <v>0.11089259256704299</v>
      </c>
      <c r="G8" s="6">
        <v>2.8770915876775702E-2</v>
      </c>
      <c r="H8" s="6">
        <v>1.8149230422068899E-2</v>
      </c>
      <c r="I8" s="6">
        <v>4.7099055027380203E-2</v>
      </c>
      <c r="J8" s="6">
        <v>7.1211633907736598E-3</v>
      </c>
      <c r="L8" s="6">
        <v>3.0499718609550398E-2</v>
      </c>
      <c r="M8" s="6">
        <v>2.3932694628422801E-2</v>
      </c>
      <c r="N8" s="6">
        <v>2.5166548537856399E-2</v>
      </c>
      <c r="O8" s="6">
        <v>9.8430012619796101E-2</v>
      </c>
      <c r="P8" s="6">
        <v>1.95852839321543E-2</v>
      </c>
      <c r="Q8" s="6">
        <v>2.6372013442377901E-2</v>
      </c>
      <c r="R8" s="6">
        <v>3.59644141688533E-2</v>
      </c>
      <c r="S8" s="6">
        <v>3.2811835251763302E-2</v>
      </c>
      <c r="T8" s="6">
        <v>7.7965227141117699E-2</v>
      </c>
    </row>
    <row r="9" spans="1:20" ht="13.2" customHeight="1" x14ac:dyDescent="0.3">
      <c r="A9" s="1" t="s">
        <v>156</v>
      </c>
      <c r="B9" s="124">
        <v>164364.83011978099</v>
      </c>
      <c r="C9" s="124">
        <v>162383.38410234899</v>
      </c>
      <c r="D9" s="5">
        <v>0.55269469708152497</v>
      </c>
      <c r="E9" s="5">
        <v>4.8897070508488898E-2</v>
      </c>
      <c r="F9" s="5">
        <v>0.118913384307581</v>
      </c>
      <c r="G9" s="5">
        <v>3.2778850229146402E-2</v>
      </c>
      <c r="H9" s="5">
        <v>2.4053631432498199E-2</v>
      </c>
      <c r="I9" s="5">
        <v>4.9067952637234402E-2</v>
      </c>
      <c r="J9" s="5">
        <v>7.0892134217065703E-3</v>
      </c>
      <c r="L9" s="5">
        <v>2.8671543251481801E-2</v>
      </c>
      <c r="M9" s="5">
        <v>2.8949620092555299E-2</v>
      </c>
      <c r="N9" s="5">
        <v>3.20952197962956E-2</v>
      </c>
      <c r="O9" s="5">
        <v>0.14434771578254099</v>
      </c>
      <c r="P9" s="5">
        <v>2.25824144690767E-2</v>
      </c>
      <c r="Q9" s="5">
        <v>3.01386206066682E-2</v>
      </c>
      <c r="R9" s="5">
        <v>3.6780648569516003E-2</v>
      </c>
      <c r="S9" s="5">
        <v>3.5702710379866602E-2</v>
      </c>
      <c r="T9" s="5">
        <v>7.3112090809308194E-2</v>
      </c>
    </row>
    <row r="10" spans="1:20" ht="13.2" customHeight="1" x14ac:dyDescent="0.3">
      <c r="A10" s="7" t="s">
        <v>157</v>
      </c>
      <c r="B10" s="125">
        <v>528162.64104443404</v>
      </c>
      <c r="C10" s="125">
        <v>231811.30474694699</v>
      </c>
      <c r="D10" s="8">
        <v>0.624065245009648</v>
      </c>
      <c r="E10" s="8">
        <v>5.8011516384654502E-2</v>
      </c>
      <c r="F10" s="8">
        <v>9.7792375172146603E-2</v>
      </c>
      <c r="G10" s="8">
        <v>2.2224827533006902E-2</v>
      </c>
      <c r="H10" s="8">
        <v>8.5056766027688004E-3</v>
      </c>
      <c r="I10" s="8">
        <v>4.3883289358384897E-2</v>
      </c>
      <c r="J10" s="52">
        <v>7.1733467105853004E-3</v>
      </c>
      <c r="L10" s="8">
        <v>5.3755733656044503E-2</v>
      </c>
      <c r="M10" s="8">
        <v>4.6660060130483801E-2</v>
      </c>
      <c r="N10" s="8">
        <v>4.3625529659679099E-2</v>
      </c>
      <c r="O10" s="8">
        <v>0.116331025202012</v>
      </c>
      <c r="P10" s="8">
        <v>4.2535578826780898E-2</v>
      </c>
      <c r="Q10" s="8">
        <v>5.7143371306839101E-2</v>
      </c>
      <c r="R10" s="8">
        <v>9.7844544595187002E-2</v>
      </c>
      <c r="S10" s="8">
        <v>7.9459386869251705E-2</v>
      </c>
      <c r="T10" s="52">
        <v>0.212368921103678</v>
      </c>
    </row>
    <row r="11" spans="1:20" ht="13.2" customHeight="1" x14ac:dyDescent="0.3">
      <c r="A11" s="28" t="s">
        <v>213</v>
      </c>
      <c r="B11" s="137">
        <v>290522.44937708898</v>
      </c>
      <c r="C11" s="137">
        <v>217386.04747334099</v>
      </c>
      <c r="D11" s="6">
        <v>0.64276996453064394</v>
      </c>
      <c r="E11" s="6">
        <v>2.99102327564215E-2</v>
      </c>
      <c r="F11" s="6">
        <v>9.5731570054724394E-2</v>
      </c>
      <c r="G11" s="6">
        <v>2.25724668349498E-2</v>
      </c>
      <c r="H11" s="6">
        <v>1.9261352763904099E-2</v>
      </c>
      <c r="I11" s="6">
        <v>4.0574267182706202E-2</v>
      </c>
      <c r="J11" s="6">
        <v>5.8910229532257302E-3</v>
      </c>
      <c r="L11" s="6">
        <v>2.6991512308395402E-2</v>
      </c>
      <c r="M11" s="6">
        <v>2.4531713713245199E-2</v>
      </c>
      <c r="N11" s="6">
        <v>2.79280627493349E-2</v>
      </c>
      <c r="O11" s="6">
        <v>4.8280781739668002E-2</v>
      </c>
      <c r="P11" s="6">
        <v>2.63980778062416E-2</v>
      </c>
      <c r="Q11" s="6">
        <v>3.8532192998214899E-2</v>
      </c>
      <c r="R11" s="6">
        <v>5.68821819138993E-2</v>
      </c>
      <c r="S11" s="6">
        <v>5.1613804438136797E-2</v>
      </c>
      <c r="T11" s="6">
        <v>9.8485397625271004E-2</v>
      </c>
    </row>
    <row r="12" spans="1:20" ht="13.2" customHeight="1" x14ac:dyDescent="0.3">
      <c r="A12" s="1" t="s">
        <v>156</v>
      </c>
      <c r="B12" s="124">
        <v>241743.79522173299</v>
      </c>
      <c r="C12" s="124">
        <v>231571.29634521701</v>
      </c>
      <c r="D12" s="5">
        <v>0.62713690890197005</v>
      </c>
      <c r="E12" s="5">
        <v>2.8669269160014801E-2</v>
      </c>
      <c r="F12" s="5">
        <v>9.7909566091627404E-2</v>
      </c>
      <c r="G12" s="5">
        <v>2.4885995357585899E-2</v>
      </c>
      <c r="H12" s="5">
        <v>2.44698849330965E-2</v>
      </c>
      <c r="I12" s="5">
        <v>4.3982991338034301E-2</v>
      </c>
      <c r="J12" s="5">
        <v>6.6112154196838902E-3</v>
      </c>
      <c r="L12" s="5">
        <v>2.85805004514634E-2</v>
      </c>
      <c r="M12" s="5">
        <v>3.0743155190119598E-2</v>
      </c>
      <c r="N12" s="5">
        <v>3.6041437358275703E-2</v>
      </c>
      <c r="O12" s="5">
        <v>6.0524322606818601E-2</v>
      </c>
      <c r="P12" s="5">
        <v>3.1732792141993697E-2</v>
      </c>
      <c r="Q12" s="5">
        <v>4.1485355394003699E-2</v>
      </c>
      <c r="R12" s="5">
        <v>5.7212665490413803E-2</v>
      </c>
      <c r="S12" s="5">
        <v>5.77926136237513E-2</v>
      </c>
      <c r="T12" s="5">
        <v>0.114165007838333</v>
      </c>
    </row>
    <row r="13" spans="1:20" ht="13.2" customHeight="1" x14ac:dyDescent="0.3">
      <c r="A13" s="7" t="s">
        <v>157</v>
      </c>
      <c r="B13" s="125">
        <v>427978.05327244999</v>
      </c>
      <c r="C13" s="125">
        <v>198073.27642781701</v>
      </c>
      <c r="D13" s="8">
        <v>0.66765340039896703</v>
      </c>
      <c r="E13" s="8">
        <v>3.18854984242209E-2</v>
      </c>
      <c r="F13" s="8">
        <v>9.2264811796259394E-2</v>
      </c>
      <c r="G13" s="8">
        <v>1.88899789074474E-2</v>
      </c>
      <c r="H13" s="8">
        <v>1.0970831750052999E-2</v>
      </c>
      <c r="I13" s="8">
        <v>3.5148535263966198E-2</v>
      </c>
      <c r="J13" s="52">
        <v>4.7446787273985602E-3</v>
      </c>
      <c r="L13" s="8">
        <v>4.33632014246517E-2</v>
      </c>
      <c r="M13" s="8">
        <v>3.8647125465549201E-2</v>
      </c>
      <c r="N13" s="8">
        <v>4.27752753688974E-2</v>
      </c>
      <c r="O13" s="8">
        <v>8.2014799179351894E-2</v>
      </c>
      <c r="P13" s="8">
        <v>4.4744331316234398E-2</v>
      </c>
      <c r="Q13" s="8">
        <v>7.9234987191348499E-2</v>
      </c>
      <c r="R13" s="8">
        <v>0.118563499294133</v>
      </c>
      <c r="S13" s="8">
        <v>0.10180601515243599</v>
      </c>
      <c r="T13" s="52">
        <v>0.17079856081539099</v>
      </c>
    </row>
    <row r="14" spans="1:20" ht="13.2" customHeight="1" x14ac:dyDescent="0.3">
      <c r="A14" s="28" t="s">
        <v>214</v>
      </c>
      <c r="B14" s="138">
        <v>474627</v>
      </c>
      <c r="C14" s="138">
        <v>227820.96</v>
      </c>
      <c r="D14" s="106">
        <v>0.58544393808190398</v>
      </c>
      <c r="E14" s="106">
        <v>6.8648644093151107E-2</v>
      </c>
      <c r="F14" s="106">
        <v>7.6907234523109699E-2</v>
      </c>
      <c r="G14" s="106">
        <v>2.2636196423717999E-2</v>
      </c>
      <c r="H14" s="106">
        <v>2.06017918632245E-2</v>
      </c>
      <c r="I14" s="106">
        <v>7.5576716031747093E-2</v>
      </c>
      <c r="J14" s="106">
        <v>3.8716367449246102E-3</v>
      </c>
      <c r="L14" s="106">
        <v>0.59932739522340905</v>
      </c>
      <c r="M14" s="106">
        <v>0.27154999874562402</v>
      </c>
      <c r="N14" s="106">
        <v>0.29652598055850199</v>
      </c>
      <c r="O14" s="106">
        <v>0.30936023910076299</v>
      </c>
      <c r="P14" s="106">
        <v>0.30178934647893202</v>
      </c>
      <c r="Q14" s="106">
        <v>0.174706400798052</v>
      </c>
      <c r="R14" s="106">
        <v>0.382527936996019</v>
      </c>
      <c r="S14" s="106">
        <v>0.34305511955494999</v>
      </c>
      <c r="T14" s="106">
        <v>0.48096044988536701</v>
      </c>
    </row>
    <row r="15" spans="1:20" ht="13.2" customHeight="1" x14ac:dyDescent="0.3">
      <c r="A15" s="1" t="s">
        <v>156</v>
      </c>
      <c r="B15" s="127">
        <v>92128.125</v>
      </c>
      <c r="C15" s="127">
        <v>92128.125</v>
      </c>
      <c r="D15" s="61">
        <v>0.47227027577083602</v>
      </c>
      <c r="E15" s="61">
        <v>4.2769241206200598E-2</v>
      </c>
      <c r="F15" s="61">
        <v>7.6491299481021693E-2</v>
      </c>
      <c r="G15" s="61">
        <v>7.3449340253044407E-2</v>
      </c>
      <c r="H15" s="61">
        <v>9.6420067161900894E-2</v>
      </c>
      <c r="I15" s="61">
        <v>4.1218411858485099E-2</v>
      </c>
      <c r="J15" s="61">
        <v>8.1720430107526908E-3</v>
      </c>
      <c r="L15" s="61">
        <v>0.226772116007145</v>
      </c>
      <c r="M15" s="61">
        <v>0.226772116007145</v>
      </c>
      <c r="N15" s="61">
        <v>0.29792761995956901</v>
      </c>
      <c r="O15" s="61">
        <v>0.42040758108075099</v>
      </c>
      <c r="P15" s="61">
        <v>0.453132421049873</v>
      </c>
      <c r="Q15" s="61">
        <v>0.21615167529437901</v>
      </c>
      <c r="R15" s="61">
        <v>0.34056105990492802</v>
      </c>
      <c r="S15" s="61">
        <v>0.224423676326755</v>
      </c>
      <c r="T15" s="61">
        <v>0.54000491520990501</v>
      </c>
    </row>
    <row r="16" spans="1:20" ht="13.2" customHeight="1" x14ac:dyDescent="0.3">
      <c r="A16" s="7" t="s">
        <v>157</v>
      </c>
      <c r="B16" s="125" t="s">
        <v>158</v>
      </c>
      <c r="C16" s="125" t="s">
        <v>158</v>
      </c>
      <c r="D16" s="8" t="s">
        <v>158</v>
      </c>
      <c r="E16" s="8" t="s">
        <v>158</v>
      </c>
      <c r="F16" s="8" t="s">
        <v>158</v>
      </c>
      <c r="G16" s="8" t="s">
        <v>158</v>
      </c>
      <c r="H16" s="8" t="s">
        <v>158</v>
      </c>
      <c r="I16" s="8" t="s">
        <v>158</v>
      </c>
      <c r="J16" s="8"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337918.16555385297</v>
      </c>
      <c r="C17" s="137">
        <v>300342.48083471198</v>
      </c>
      <c r="D17" s="6">
        <v>0.53923793437830503</v>
      </c>
      <c r="E17" s="106">
        <v>0.11252494334755</v>
      </c>
      <c r="F17" s="6">
        <v>0.104360144416282</v>
      </c>
      <c r="G17" s="106">
        <v>2.9577387748206601E-2</v>
      </c>
      <c r="H17" s="106">
        <v>1.10949312543142E-2</v>
      </c>
      <c r="I17" s="6">
        <v>5.3344698229875497E-2</v>
      </c>
      <c r="J17" s="106">
        <v>9.05874240718944E-3</v>
      </c>
      <c r="L17" s="6">
        <v>0.139401173042872</v>
      </c>
      <c r="M17" s="6">
        <v>0.10801376187947501</v>
      </c>
      <c r="N17" s="6">
        <v>0.11695165473171</v>
      </c>
      <c r="O17" s="106">
        <v>0.25285022534504298</v>
      </c>
      <c r="P17" s="6">
        <v>0.113808090607621</v>
      </c>
      <c r="Q17" s="106">
        <v>0.17187580207890399</v>
      </c>
      <c r="R17" s="106">
        <v>0.188297881612358</v>
      </c>
      <c r="S17" s="6">
        <v>0.14078200416025499</v>
      </c>
      <c r="T17" s="106">
        <v>0.27594313169783302</v>
      </c>
    </row>
    <row r="18" spans="1:20" ht="13.2" customHeight="1" x14ac:dyDescent="0.3">
      <c r="A18" s="1" t="s">
        <v>156</v>
      </c>
      <c r="B18" s="124">
        <v>275714.064306268</v>
      </c>
      <c r="C18" s="124">
        <v>275714.064306268</v>
      </c>
      <c r="D18" s="5">
        <v>0.53203627225195105</v>
      </c>
      <c r="E18" s="61">
        <v>9.2254308077406796E-2</v>
      </c>
      <c r="F18" s="5">
        <v>9.7368254402952506E-2</v>
      </c>
      <c r="G18" s="61">
        <v>3.7590174422940499E-2</v>
      </c>
      <c r="H18" s="61">
        <v>1.06903294656444E-2</v>
      </c>
      <c r="I18" s="61">
        <v>6.0025596464075001E-2</v>
      </c>
      <c r="J18" s="61">
        <v>1.2690151499504899E-2</v>
      </c>
      <c r="L18" s="5">
        <v>0.118122099158219</v>
      </c>
      <c r="M18" s="5">
        <v>0.118122099158219</v>
      </c>
      <c r="N18" s="5">
        <v>0.13030026843459</v>
      </c>
      <c r="O18" s="61">
        <v>0.31374243328530299</v>
      </c>
      <c r="P18" s="5">
        <v>0.10535159052356401</v>
      </c>
      <c r="Q18" s="61">
        <v>0.161438704160418</v>
      </c>
      <c r="R18" s="61">
        <v>0.18659146072428001</v>
      </c>
      <c r="S18" s="61">
        <v>0.15928249655149601</v>
      </c>
      <c r="T18" s="61">
        <v>0.23584973101311099</v>
      </c>
    </row>
    <row r="19" spans="1:20" ht="13.2" customHeight="1" x14ac:dyDescent="0.3">
      <c r="A19" s="7" t="s">
        <v>157</v>
      </c>
      <c r="B19" s="125" t="s">
        <v>158</v>
      </c>
      <c r="C19" s="125" t="s">
        <v>158</v>
      </c>
      <c r="D19" s="8" t="s">
        <v>158</v>
      </c>
      <c r="E19" s="8" t="s">
        <v>158</v>
      </c>
      <c r="F19" s="8" t="s">
        <v>158</v>
      </c>
      <c r="G19" s="8" t="s">
        <v>158</v>
      </c>
      <c r="H19" s="8" t="s">
        <v>158</v>
      </c>
      <c r="I19" s="8" t="s">
        <v>158</v>
      </c>
      <c r="J19" s="8"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406420.65600132599</v>
      </c>
      <c r="C20" s="137">
        <v>310477.38057244202</v>
      </c>
      <c r="D20" s="6">
        <v>0.51173196965747003</v>
      </c>
      <c r="E20" s="106">
        <v>8.7530621196136499E-2</v>
      </c>
      <c r="F20" s="6">
        <v>0.12826093800253099</v>
      </c>
      <c r="G20" s="6">
        <v>3.5288559095340899E-2</v>
      </c>
      <c r="H20" s="106">
        <v>1.21300638027797E-2</v>
      </c>
      <c r="I20" s="106">
        <v>3.7901142492398197E-2</v>
      </c>
      <c r="J20" s="106">
        <v>6.81157526417375E-3</v>
      </c>
      <c r="L20" s="6">
        <v>0.112028686161814</v>
      </c>
      <c r="M20" s="6">
        <v>9.1270092798101402E-2</v>
      </c>
      <c r="N20" s="6">
        <v>9.8511719679304097E-2</v>
      </c>
      <c r="O20" s="106">
        <v>0.23568550434618499</v>
      </c>
      <c r="P20" s="6">
        <v>9.5827491633732706E-2</v>
      </c>
      <c r="Q20" s="6">
        <v>9.2987494972159607E-2</v>
      </c>
      <c r="R20" s="106">
        <v>0.21704140303163799</v>
      </c>
      <c r="S20" s="106">
        <v>0.15095032508388101</v>
      </c>
      <c r="T20" s="106">
        <v>0.26572924384718</v>
      </c>
    </row>
    <row r="21" spans="1:20" ht="13.2" customHeight="1" x14ac:dyDescent="0.3">
      <c r="A21" s="1" t="s">
        <v>156</v>
      </c>
      <c r="B21" s="124">
        <v>337353.48464238702</v>
      </c>
      <c r="C21" s="124">
        <v>337353.48464238702</v>
      </c>
      <c r="D21" s="5">
        <v>0.49944549116056097</v>
      </c>
      <c r="E21" s="61">
        <v>0.100348040321287</v>
      </c>
      <c r="F21" s="5">
        <v>0.11985375936685599</v>
      </c>
      <c r="G21" s="5">
        <v>3.6263081665063202E-2</v>
      </c>
      <c r="H21" s="61">
        <v>1.76784879624238E-2</v>
      </c>
      <c r="I21" s="61">
        <v>3.6688666123832599E-2</v>
      </c>
      <c r="J21" s="61">
        <v>5.1428218769619003E-3</v>
      </c>
      <c r="L21" s="5">
        <v>0.12184840762009699</v>
      </c>
      <c r="M21" s="5">
        <v>0.12184840762009699</v>
      </c>
      <c r="N21" s="5">
        <v>0.13805037331706699</v>
      </c>
      <c r="O21" s="61">
        <v>0.29030409247987399</v>
      </c>
      <c r="P21" s="5">
        <v>0.112532609493968</v>
      </c>
      <c r="Q21" s="5">
        <v>9.4221387765752299E-2</v>
      </c>
      <c r="R21" s="61">
        <v>0.17880873714869999</v>
      </c>
      <c r="S21" s="61">
        <v>0.19883789064323901</v>
      </c>
      <c r="T21" s="61">
        <v>0.42309481915513297</v>
      </c>
    </row>
    <row r="22" spans="1:20" ht="13.2" customHeight="1" x14ac:dyDescent="0.3">
      <c r="A22" s="7" t="s">
        <v>157</v>
      </c>
      <c r="B22" s="139">
        <v>619994.717774763</v>
      </c>
      <c r="C22" s="125">
        <v>273778.37447573402</v>
      </c>
      <c r="D22" s="8">
        <v>0.53240487296400096</v>
      </c>
      <c r="E22" s="8">
        <v>6.5964371250705298E-2</v>
      </c>
      <c r="F22" s="52">
        <v>0.142406634107381</v>
      </c>
      <c r="G22" s="52">
        <v>3.3648853230151897E-2</v>
      </c>
      <c r="H22" s="52">
        <v>2.7944322640276699E-3</v>
      </c>
      <c r="I22" s="52">
        <v>3.9941223117217997E-2</v>
      </c>
      <c r="J22" s="52">
        <v>9.6193755158858595E-3</v>
      </c>
      <c r="L22" s="52">
        <v>0.17252567875168101</v>
      </c>
      <c r="M22" s="8">
        <v>0.105653322118673</v>
      </c>
      <c r="N22" s="8">
        <v>9.9275592607636798E-2</v>
      </c>
      <c r="O22" s="8">
        <v>0.126944461216244</v>
      </c>
      <c r="P22" s="52">
        <v>0.18710486209451399</v>
      </c>
      <c r="Q22" s="52">
        <v>0.210949174190254</v>
      </c>
      <c r="R22" s="52">
        <v>0.65023480730970595</v>
      </c>
      <c r="S22" s="52">
        <v>0.225372007164449</v>
      </c>
      <c r="T22" s="52">
        <v>0.34034384087770603</v>
      </c>
    </row>
    <row r="23" spans="1:20" ht="13.2" customHeight="1" x14ac:dyDescent="0.3">
      <c r="A23" s="28" t="s">
        <v>168</v>
      </c>
      <c r="B23" s="137">
        <v>404919.942912611</v>
      </c>
      <c r="C23" s="137">
        <v>326836.59401357599</v>
      </c>
      <c r="D23" s="6">
        <v>0.57898641395102302</v>
      </c>
      <c r="E23" s="106">
        <v>7.2820815946225595E-2</v>
      </c>
      <c r="F23" s="6">
        <v>0.11458134962028101</v>
      </c>
      <c r="G23" s="6">
        <v>2.47568622286343E-2</v>
      </c>
      <c r="H23" s="106">
        <v>1.3653205415302599E-2</v>
      </c>
      <c r="I23" s="106">
        <v>4.5580997513367201E-2</v>
      </c>
      <c r="J23" s="106">
        <v>7.1525913014515996E-3</v>
      </c>
      <c r="L23" s="6">
        <v>0.12428912856357099</v>
      </c>
      <c r="M23" s="6">
        <v>0.102854186899639</v>
      </c>
      <c r="N23" s="6">
        <v>0.11468914568041</v>
      </c>
      <c r="O23" s="106">
        <v>0.16983574576382601</v>
      </c>
      <c r="P23" s="6">
        <v>9.6230106531804499E-2</v>
      </c>
      <c r="Q23" s="6">
        <v>0.10408287554974199</v>
      </c>
      <c r="R23" s="106">
        <v>0.16554839399625801</v>
      </c>
      <c r="S23" s="106">
        <v>0.183060214811025</v>
      </c>
      <c r="T23" s="106">
        <v>0.333484266897559</v>
      </c>
    </row>
    <row r="24" spans="1:20" ht="13.2" customHeight="1" x14ac:dyDescent="0.3">
      <c r="A24" s="1" t="s">
        <v>156</v>
      </c>
      <c r="B24" s="124">
        <v>324788.974268855</v>
      </c>
      <c r="C24" s="124">
        <v>324788.974268855</v>
      </c>
      <c r="D24" s="5">
        <v>0.56303910224394105</v>
      </c>
      <c r="E24" s="61">
        <v>6.4877031396118306E-2</v>
      </c>
      <c r="F24" s="5">
        <v>0.12522632650441401</v>
      </c>
      <c r="G24" s="5">
        <v>2.5987231304916501E-2</v>
      </c>
      <c r="H24" s="5">
        <v>1.9079729721937298E-2</v>
      </c>
      <c r="I24" s="61">
        <v>4.3900283016016999E-2</v>
      </c>
      <c r="J24" s="61">
        <v>1.0250486911109901E-2</v>
      </c>
      <c r="L24" s="5">
        <v>0.110548296387088</v>
      </c>
      <c r="M24" s="5">
        <v>0.110548296387088</v>
      </c>
      <c r="N24" s="5">
        <v>0.126149987428749</v>
      </c>
      <c r="O24" s="61">
        <v>0.20909197359589901</v>
      </c>
      <c r="P24" s="5">
        <v>0.101873371186703</v>
      </c>
      <c r="Q24" s="5">
        <v>0.114496926288234</v>
      </c>
      <c r="R24" s="5">
        <v>0.14269770829431699</v>
      </c>
      <c r="S24" s="61">
        <v>0.15444423465409801</v>
      </c>
      <c r="T24" s="61">
        <v>0.32398182096336497</v>
      </c>
    </row>
    <row r="25" spans="1:20" ht="13.2" customHeight="1" x14ac:dyDescent="0.3">
      <c r="A25" s="7" t="s">
        <v>157</v>
      </c>
      <c r="B25" s="139">
        <v>660196.37207908905</v>
      </c>
      <c r="C25" s="139">
        <v>330098.18603954499</v>
      </c>
      <c r="D25" s="52">
        <v>0.60397984911973301</v>
      </c>
      <c r="E25" s="52">
        <v>8.5270717709864496E-2</v>
      </c>
      <c r="F25" s="52">
        <v>9.7898002325587694E-2</v>
      </c>
      <c r="G25" s="52">
        <v>2.2828565453197801E-2</v>
      </c>
      <c r="H25" s="52">
        <v>5.14848148812996E-3</v>
      </c>
      <c r="I25" s="52">
        <v>4.8215098457664703E-2</v>
      </c>
      <c r="J25" s="52">
        <v>2.2974122906193298E-3</v>
      </c>
      <c r="L25" s="52">
        <v>0.249826811970563</v>
      </c>
      <c r="M25" s="52">
        <v>0.249826811970563</v>
      </c>
      <c r="N25" s="52">
        <v>0.26765050060486101</v>
      </c>
      <c r="O25" s="52">
        <v>0.33628278165054099</v>
      </c>
      <c r="P25" s="52">
        <v>0.23532393476147101</v>
      </c>
      <c r="Q25" s="52">
        <v>0.245114460571799</v>
      </c>
      <c r="R25" s="52">
        <v>0.49808150210824997</v>
      </c>
      <c r="S25" s="52">
        <v>0.51705869204237498</v>
      </c>
      <c r="T25" s="52">
        <v>0.52103528401274601</v>
      </c>
    </row>
    <row r="26" spans="1:20" ht="13.2" customHeight="1" x14ac:dyDescent="0.3">
      <c r="A26" s="28" t="s">
        <v>169</v>
      </c>
      <c r="B26" s="137">
        <v>273313.59368055302</v>
      </c>
      <c r="C26" s="137">
        <v>208445.595811746</v>
      </c>
      <c r="D26" s="6">
        <v>0.55885193907777797</v>
      </c>
      <c r="E26" s="6">
        <v>4.5232006025673101E-2</v>
      </c>
      <c r="F26" s="6">
        <v>0.11808690107518099</v>
      </c>
      <c r="G26" s="6">
        <v>4.2163310848391297E-2</v>
      </c>
      <c r="H26" s="6">
        <v>1.40887266594357E-2</v>
      </c>
      <c r="I26" s="6">
        <v>5.68264003949241E-2</v>
      </c>
      <c r="J26" s="6">
        <v>1.6268706212176801E-2</v>
      </c>
      <c r="L26" s="6">
        <v>4.87473517485622E-2</v>
      </c>
      <c r="M26" s="6">
        <v>3.3841354083065898E-2</v>
      </c>
      <c r="N26" s="6">
        <v>4.01782417980606E-2</v>
      </c>
      <c r="O26" s="6">
        <v>7.07524962192176E-2</v>
      </c>
      <c r="P26" s="6">
        <v>4.3344274543863102E-2</v>
      </c>
      <c r="Q26" s="6">
        <v>8.2674246019056902E-2</v>
      </c>
      <c r="R26" s="6">
        <v>0.14823474321763999</v>
      </c>
      <c r="S26" s="6">
        <v>6.7952636904964198E-2</v>
      </c>
      <c r="T26" s="6">
        <v>0.12577593490805</v>
      </c>
    </row>
    <row r="27" spans="1:20" ht="13.2" customHeight="1" x14ac:dyDescent="0.3">
      <c r="A27" s="1" t="s">
        <v>156</v>
      </c>
      <c r="B27" s="124">
        <v>216728.94778836201</v>
      </c>
      <c r="C27" s="124">
        <v>216728.94778836201</v>
      </c>
      <c r="D27" s="5">
        <v>0.526766034834801</v>
      </c>
      <c r="E27" s="5">
        <v>4.4966240588674301E-2</v>
      </c>
      <c r="F27" s="5">
        <v>0.12996508221146699</v>
      </c>
      <c r="G27" s="5">
        <v>4.5342511334395902E-2</v>
      </c>
      <c r="H27" s="5">
        <v>1.7929910110790499E-2</v>
      </c>
      <c r="I27" s="5">
        <v>5.61406574639211E-2</v>
      </c>
      <c r="J27" s="61">
        <v>1.6224463636732502E-2</v>
      </c>
      <c r="L27" s="5">
        <v>4.2559623889673798E-2</v>
      </c>
      <c r="M27" s="5">
        <v>4.2559623889673798E-2</v>
      </c>
      <c r="N27" s="5">
        <v>5.4419563869665101E-2</v>
      </c>
      <c r="O27" s="5">
        <v>9.1761312793956204E-2</v>
      </c>
      <c r="P27" s="5">
        <v>4.8058199075203603E-2</v>
      </c>
      <c r="Q27" s="5">
        <v>0.101656392766122</v>
      </c>
      <c r="R27" s="5">
        <v>0.14341122307738799</v>
      </c>
      <c r="S27" s="5">
        <v>7.82225891466303E-2</v>
      </c>
      <c r="T27" s="61">
        <v>0.16062333657337999</v>
      </c>
    </row>
    <row r="28" spans="1:20" ht="13.2" customHeight="1" x14ac:dyDescent="0.3">
      <c r="A28" s="7" t="s">
        <v>157</v>
      </c>
      <c r="B28" s="125">
        <v>438940.87315123301</v>
      </c>
      <c r="C28" s="125">
        <v>197534.310800776</v>
      </c>
      <c r="D28" s="8">
        <v>0.60522421894968803</v>
      </c>
      <c r="E28" s="8">
        <v>4.5616104573479498E-2</v>
      </c>
      <c r="F28" s="8">
        <v>0.100919912859737</v>
      </c>
      <c r="G28" s="8">
        <v>3.7568558785632103E-2</v>
      </c>
      <c r="H28" s="52">
        <v>8.5372411006467298E-3</v>
      </c>
      <c r="I28" s="8">
        <v>5.7817473075183999E-2</v>
      </c>
      <c r="J28" s="52">
        <v>1.6332647969131E-2</v>
      </c>
      <c r="L28" s="8">
        <v>8.3141353697066198E-2</v>
      </c>
      <c r="M28" s="8">
        <v>5.64608284419299E-2</v>
      </c>
      <c r="N28" s="8">
        <v>5.9960897575840798E-2</v>
      </c>
      <c r="O28" s="8">
        <v>0.10934969673186901</v>
      </c>
      <c r="P28" s="8">
        <v>7.8882816129695693E-2</v>
      </c>
      <c r="Q28" s="8">
        <v>0.12348800027126999</v>
      </c>
      <c r="R28" s="52">
        <v>0.41282295542882202</v>
      </c>
      <c r="S28" s="8">
        <v>0.14228702129043799</v>
      </c>
      <c r="T28" s="52">
        <v>0.204790695106498</v>
      </c>
    </row>
    <row r="29" spans="1:20" ht="13.2" customHeight="1" x14ac:dyDescent="0.3">
      <c r="A29" s="28" t="s">
        <v>170</v>
      </c>
      <c r="B29" s="137">
        <v>291077.12565297802</v>
      </c>
      <c r="C29" s="137">
        <v>214810.44495613399</v>
      </c>
      <c r="D29" s="6">
        <v>0.59451924957932001</v>
      </c>
      <c r="E29" s="106">
        <v>2.57652884818808E-2</v>
      </c>
      <c r="F29" s="6">
        <v>0.122250805927186</v>
      </c>
      <c r="G29" s="6">
        <v>2.9720942916863599E-2</v>
      </c>
      <c r="H29" s="106">
        <v>1.7554561460400402E-2</v>
      </c>
      <c r="I29" s="6">
        <v>4.7799065301186897E-2</v>
      </c>
      <c r="J29" s="106">
        <v>4.88613093265377E-3</v>
      </c>
      <c r="L29" s="6">
        <v>0.13284674317880399</v>
      </c>
      <c r="M29" s="6">
        <v>5.6364746211061197E-2</v>
      </c>
      <c r="N29" s="6">
        <v>6.3353069606340004E-2</v>
      </c>
      <c r="O29" s="106">
        <v>0.16180413399150101</v>
      </c>
      <c r="P29" s="6">
        <v>5.61501826406057E-2</v>
      </c>
      <c r="Q29" s="6">
        <v>9.1413144411943995E-2</v>
      </c>
      <c r="R29" s="106">
        <v>0.18063956896814301</v>
      </c>
      <c r="S29" s="6">
        <v>0.125121061562884</v>
      </c>
      <c r="T29" s="106">
        <v>0.22862119576819201</v>
      </c>
    </row>
    <row r="30" spans="1:20" ht="13.2" customHeight="1" x14ac:dyDescent="0.3">
      <c r="A30" s="1" t="s">
        <v>156</v>
      </c>
      <c r="B30" s="124">
        <v>205588.88667036701</v>
      </c>
      <c r="C30" s="124">
        <v>205588.88667036701</v>
      </c>
      <c r="D30" s="5">
        <v>0.55874632052720996</v>
      </c>
      <c r="E30" s="5">
        <v>1.65074249307199E-2</v>
      </c>
      <c r="F30" s="5">
        <v>0.13131614276207401</v>
      </c>
      <c r="G30" s="5">
        <v>3.4114798616718497E-2</v>
      </c>
      <c r="H30" s="61">
        <v>2.8007511087890201E-2</v>
      </c>
      <c r="I30" s="5">
        <v>4.8434710691830099E-2</v>
      </c>
      <c r="J30" s="61">
        <v>3.0640384618615601E-3</v>
      </c>
      <c r="L30" s="5">
        <v>4.8320224859698599E-2</v>
      </c>
      <c r="M30" s="5">
        <v>4.8320224859698599E-2</v>
      </c>
      <c r="N30" s="5">
        <v>6.4209263296030494E-2</v>
      </c>
      <c r="O30" s="5">
        <v>0.111769238278317</v>
      </c>
      <c r="P30" s="5">
        <v>4.4756940157365303E-2</v>
      </c>
      <c r="Q30" s="5">
        <v>8.9006218260818698E-2</v>
      </c>
      <c r="R30" s="61">
        <v>0.15252491417689801</v>
      </c>
      <c r="S30" s="5">
        <v>0.10344826861326301</v>
      </c>
      <c r="T30" s="61">
        <v>0.35328961349520899</v>
      </c>
    </row>
    <row r="31" spans="1:20" ht="13.2" customHeight="1" x14ac:dyDescent="0.3">
      <c r="A31" s="7" t="s">
        <v>157</v>
      </c>
      <c r="B31" s="139">
        <v>668466.31341691106</v>
      </c>
      <c r="C31" s="139">
        <v>228740.43528660099</v>
      </c>
      <c r="D31" s="52">
        <v>0.64308808521459404</v>
      </c>
      <c r="E31" s="52">
        <v>3.8334671673710997E-2</v>
      </c>
      <c r="F31" s="52">
        <v>0.109942815880559</v>
      </c>
      <c r="G31" s="52">
        <v>2.37554136480553E-2</v>
      </c>
      <c r="H31" s="52">
        <v>3.3626122459035801E-3</v>
      </c>
      <c r="I31" s="52">
        <v>4.6936050800599101E-2</v>
      </c>
      <c r="J31" s="52">
        <v>7.3599823077330701E-3</v>
      </c>
      <c r="L31" s="52">
        <v>0.25931710964667398</v>
      </c>
      <c r="M31" s="52">
        <v>0.16153905688165901</v>
      </c>
      <c r="N31" s="52">
        <v>0.15228424426564699</v>
      </c>
      <c r="O31" s="52">
        <v>0.34179582270213898</v>
      </c>
      <c r="P31" s="52">
        <v>0.17997442050346099</v>
      </c>
      <c r="Q31" s="52">
        <v>0.261214528573675</v>
      </c>
      <c r="R31" s="52">
        <v>0.41430515751211999</v>
      </c>
      <c r="S31" s="52">
        <v>0.372171689647189</v>
      </c>
      <c r="T31" s="52">
        <v>0.385332871608078</v>
      </c>
    </row>
    <row r="32" spans="1:20" ht="13.2" customHeight="1" x14ac:dyDescent="0.3">
      <c r="A32" s="28" t="s">
        <v>216</v>
      </c>
      <c r="B32" s="137">
        <v>335615.33556816197</v>
      </c>
      <c r="C32" s="138">
        <v>260685.59313659999</v>
      </c>
      <c r="D32" s="106">
        <v>0.53885665059583998</v>
      </c>
      <c r="E32" s="106">
        <v>3.5929749295740297E-2</v>
      </c>
      <c r="F32" s="106">
        <v>9.7503594431948101E-2</v>
      </c>
      <c r="G32" s="106">
        <v>3.0386094181892299E-2</v>
      </c>
      <c r="H32" s="106">
        <v>2.0528761661935801E-2</v>
      </c>
      <c r="I32" s="106">
        <v>9.9241625206635195E-2</v>
      </c>
      <c r="J32" s="106">
        <v>4.0857406988483898E-3</v>
      </c>
      <c r="L32" s="6">
        <v>0.12835215753786799</v>
      </c>
      <c r="M32" s="106">
        <v>0.15229571001605299</v>
      </c>
      <c r="N32" s="106">
        <v>0.17488775017720101</v>
      </c>
      <c r="O32" s="106">
        <v>0.35123505761326101</v>
      </c>
      <c r="P32" s="106">
        <v>0.157018531874133</v>
      </c>
      <c r="Q32" s="106">
        <v>0.19399344375574401</v>
      </c>
      <c r="R32" s="106">
        <v>0.43769048141014</v>
      </c>
      <c r="S32" s="106">
        <v>0.26905489885501299</v>
      </c>
      <c r="T32" s="106">
        <v>0.62918754795239296</v>
      </c>
    </row>
    <row r="33" spans="1:20" ht="13.2" customHeight="1" x14ac:dyDescent="0.3">
      <c r="A33" s="1" t="s">
        <v>156</v>
      </c>
      <c r="B33" s="124">
        <v>307535.71110218798</v>
      </c>
      <c r="C33" s="124">
        <v>307535.71110218798</v>
      </c>
      <c r="D33" s="61">
        <v>0.556133442790961</v>
      </c>
      <c r="E33" s="61">
        <v>3.6280503006035497E-2</v>
      </c>
      <c r="F33" s="61">
        <v>8.74813025029125E-2</v>
      </c>
      <c r="G33" s="5">
        <v>3.43971961942749E-2</v>
      </c>
      <c r="H33" s="61">
        <v>2.1983063262286801E-2</v>
      </c>
      <c r="I33" s="61">
        <v>9.1270310830535106E-2</v>
      </c>
      <c r="J33" s="61">
        <v>4.9345413439945704E-3</v>
      </c>
      <c r="L33" s="5">
        <v>0.147621744447654</v>
      </c>
      <c r="M33" s="5">
        <v>0.147621744447654</v>
      </c>
      <c r="N33" s="61">
        <v>0.16717104920373499</v>
      </c>
      <c r="O33" s="61">
        <v>0.38402452462724201</v>
      </c>
      <c r="P33" s="61">
        <v>0.151895451015786</v>
      </c>
      <c r="Q33" s="5">
        <v>0.14271112113065501</v>
      </c>
      <c r="R33" s="61">
        <v>0.43410626246523798</v>
      </c>
      <c r="S33" s="61">
        <v>0.26355552525348902</v>
      </c>
      <c r="T33" s="61">
        <v>0.56680872121835602</v>
      </c>
    </row>
    <row r="34" spans="1:20" ht="13.2" customHeight="1" x14ac:dyDescent="0.3">
      <c r="A34" s="7" t="s">
        <v>157</v>
      </c>
      <c r="B34" s="125" t="s">
        <v>158</v>
      </c>
      <c r="C34" s="125" t="s">
        <v>158</v>
      </c>
      <c r="D34" s="8" t="s">
        <v>158</v>
      </c>
      <c r="E34" s="8" t="s">
        <v>158</v>
      </c>
      <c r="F34" s="8" t="s">
        <v>158</v>
      </c>
      <c r="G34" s="8" t="s">
        <v>158</v>
      </c>
      <c r="H34" s="8" t="s">
        <v>158</v>
      </c>
      <c r="I34" s="8" t="s">
        <v>158</v>
      </c>
      <c r="J34" s="8"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841375.3</v>
      </c>
      <c r="C35" s="138">
        <v>647211.76923076902</v>
      </c>
      <c r="D35" s="106">
        <v>0.55264469969584296</v>
      </c>
      <c r="E35" s="106">
        <v>0.120962666719596</v>
      </c>
      <c r="F35" s="106">
        <v>7.6190494301413406E-2</v>
      </c>
      <c r="G35" s="106">
        <v>9.1241090628640994E-3</v>
      </c>
      <c r="H35" s="106">
        <v>3.2625155504327299E-3</v>
      </c>
      <c r="I35" s="106">
        <v>5.4790412792008497E-2</v>
      </c>
      <c r="J35" s="106">
        <v>2.4952004176970698E-2</v>
      </c>
      <c r="L35" s="106">
        <v>0.61305211680209803</v>
      </c>
      <c r="M35" s="106">
        <v>0.461430054084358</v>
      </c>
      <c r="N35" s="106">
        <v>0.43956862144652498</v>
      </c>
      <c r="O35" s="106">
        <v>0.54627210192450304</v>
      </c>
      <c r="P35" s="106">
        <v>0.35307529793668402</v>
      </c>
      <c r="Q35" s="106">
        <v>0.24096032042457599</v>
      </c>
      <c r="R35" s="106">
        <v>0.43324266219445301</v>
      </c>
      <c r="S35" s="106">
        <v>0.49152064843927901</v>
      </c>
      <c r="T35" s="106">
        <v>0.76386016543512703</v>
      </c>
    </row>
    <row r="36" spans="1:20" ht="13.2" customHeight="1" x14ac:dyDescent="0.3">
      <c r="A36" s="1" t="s">
        <v>156</v>
      </c>
      <c r="B36" s="124">
        <v>314151</v>
      </c>
      <c r="C36" s="124">
        <v>314151</v>
      </c>
      <c r="D36" s="5">
        <v>0.57337122230119597</v>
      </c>
      <c r="E36" s="61">
        <v>9.1099503105194601E-2</v>
      </c>
      <c r="F36" s="5">
        <v>0.107487891400723</v>
      </c>
      <c r="G36" s="61">
        <v>2.5210806268323199E-2</v>
      </c>
      <c r="H36" s="61">
        <v>6.1176222353490602E-3</v>
      </c>
      <c r="I36" s="61">
        <v>5.79230097264418E-2</v>
      </c>
      <c r="J36" s="61">
        <v>8.7628469839572001E-4</v>
      </c>
      <c r="L36" s="5">
        <v>0.105109001564826</v>
      </c>
      <c r="M36" s="5">
        <v>0.105109001564826</v>
      </c>
      <c r="N36" s="5">
        <v>0.117531437231455</v>
      </c>
      <c r="O36" s="61">
        <v>0.46929867792150298</v>
      </c>
      <c r="P36" s="5">
        <v>0.144415524940887</v>
      </c>
      <c r="Q36" s="61">
        <v>0.248244326546435</v>
      </c>
      <c r="R36" s="61">
        <v>0.45463041783917402</v>
      </c>
      <c r="S36" s="61">
        <v>0.32059091149979702</v>
      </c>
      <c r="T36" s="61">
        <v>0.51609059565285897</v>
      </c>
    </row>
    <row r="37" spans="1:20" ht="13.2" customHeight="1" x14ac:dyDescent="0.3">
      <c r="A37" s="7" t="s">
        <v>157</v>
      </c>
      <c r="B37" s="125" t="s">
        <v>158</v>
      </c>
      <c r="C37" s="125" t="s">
        <v>158</v>
      </c>
      <c r="D37" s="8" t="s">
        <v>158</v>
      </c>
      <c r="E37" s="8" t="s">
        <v>158</v>
      </c>
      <c r="F37" s="8" t="s">
        <v>158</v>
      </c>
      <c r="G37" s="8" t="s">
        <v>158</v>
      </c>
      <c r="H37" s="8" t="s">
        <v>158</v>
      </c>
      <c r="I37" s="8" t="s">
        <v>158</v>
      </c>
      <c r="J37" s="8"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356132.800208117</v>
      </c>
      <c r="C38" s="138">
        <v>291023.48724489799</v>
      </c>
      <c r="D38" s="106">
        <v>0.55321835640583095</v>
      </c>
      <c r="E38" s="106">
        <v>9.9686506647847797E-2</v>
      </c>
      <c r="F38" s="6">
        <v>9.3611066895531697E-2</v>
      </c>
      <c r="G38" s="106">
        <v>2.70224437579802E-2</v>
      </c>
      <c r="H38" s="106">
        <v>3.64800079064147E-3</v>
      </c>
      <c r="I38" s="106">
        <v>5.8325388042805897E-2</v>
      </c>
      <c r="J38" s="106">
        <v>2.6541765697365599E-3</v>
      </c>
      <c r="L38" s="106">
        <v>0.16146700611457199</v>
      </c>
      <c r="M38" s="106">
        <v>0.18521210841423999</v>
      </c>
      <c r="N38" s="106">
        <v>0.183676946181311</v>
      </c>
      <c r="O38" s="106">
        <v>0.25457765219670903</v>
      </c>
      <c r="P38" s="6">
        <v>0.13873736871562301</v>
      </c>
      <c r="Q38" s="106">
        <v>0.36746566991304302</v>
      </c>
      <c r="R38" s="106">
        <v>0.79664145149469601</v>
      </c>
      <c r="S38" s="106">
        <v>0.34722404906889398</v>
      </c>
      <c r="T38" s="106">
        <v>1.11464876102973</v>
      </c>
    </row>
    <row r="39" spans="1:20" ht="13.2" customHeight="1" x14ac:dyDescent="0.3">
      <c r="A39" s="1" t="s">
        <v>156</v>
      </c>
      <c r="B39" s="127">
        <v>345536.06702412898</v>
      </c>
      <c r="C39" s="127">
        <v>345536.06702412898</v>
      </c>
      <c r="D39" s="61">
        <v>0.52616885386147405</v>
      </c>
      <c r="E39" s="61">
        <v>9.89353602045384E-2</v>
      </c>
      <c r="F39" s="5">
        <v>9.72950872705831E-2</v>
      </c>
      <c r="G39" s="61">
        <v>3.2351901078786098E-2</v>
      </c>
      <c r="H39" s="61">
        <v>4.84348626794316E-3</v>
      </c>
      <c r="I39" s="61">
        <v>6.8018702307320503E-2</v>
      </c>
      <c r="J39" s="61">
        <v>3.5239761463853698E-3</v>
      </c>
      <c r="L39" s="61">
        <v>0.18092698903325499</v>
      </c>
      <c r="M39" s="61">
        <v>0.18092698903325499</v>
      </c>
      <c r="N39" s="61">
        <v>0.19778639947875401</v>
      </c>
      <c r="O39" s="61">
        <v>0.24816040061635</v>
      </c>
      <c r="P39" s="5">
        <v>9.2516428551918606E-2</v>
      </c>
      <c r="Q39" s="61">
        <v>0.31684131582191699</v>
      </c>
      <c r="R39" s="61">
        <v>0.68981055869195496</v>
      </c>
      <c r="S39" s="61">
        <v>0.30611368228658498</v>
      </c>
      <c r="T39" s="61">
        <v>0.99494848138994296</v>
      </c>
    </row>
    <row r="40" spans="1:20" ht="13.2" customHeight="1" x14ac:dyDescent="0.3">
      <c r="A40" s="7" t="s">
        <v>157</v>
      </c>
      <c r="B40" s="125" t="s">
        <v>158</v>
      </c>
      <c r="C40" s="125" t="s">
        <v>158</v>
      </c>
      <c r="D40" s="8" t="s">
        <v>158</v>
      </c>
      <c r="E40" s="8" t="s">
        <v>158</v>
      </c>
      <c r="F40" s="8" t="s">
        <v>158</v>
      </c>
      <c r="G40" s="8" t="s">
        <v>158</v>
      </c>
      <c r="H40" s="8" t="s">
        <v>158</v>
      </c>
      <c r="I40" s="8" t="s">
        <v>158</v>
      </c>
      <c r="J40" s="8"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958318.76090225601</v>
      </c>
      <c r="C41" s="138">
        <v>742320.29819452495</v>
      </c>
      <c r="D41" s="106">
        <v>0.51864055935578501</v>
      </c>
      <c r="E41" s="106">
        <v>0.24544838727715701</v>
      </c>
      <c r="F41" s="106">
        <v>8.0811154346847505E-2</v>
      </c>
      <c r="G41" s="106">
        <v>1.9232408237762601E-2</v>
      </c>
      <c r="H41" s="106">
        <v>7.2987589091959501E-3</v>
      </c>
      <c r="I41" s="106">
        <v>2.82728947758598E-2</v>
      </c>
      <c r="J41" s="106">
        <v>7.4698540901461203E-3</v>
      </c>
      <c r="L41" s="106">
        <v>0.28543407932203202</v>
      </c>
      <c r="M41" s="106">
        <v>0.31847361308688299</v>
      </c>
      <c r="N41" s="106">
        <v>0.28753509492639301</v>
      </c>
      <c r="O41" s="106">
        <v>0.534442538255257</v>
      </c>
      <c r="P41" s="106">
        <v>0.32065758822965801</v>
      </c>
      <c r="Q41" s="106">
        <v>0.51940486452580503</v>
      </c>
      <c r="R41" s="106">
        <v>0.33126343037561501</v>
      </c>
      <c r="S41" s="106">
        <v>0.26941814057936803</v>
      </c>
      <c r="T41" s="106">
        <v>0.42681870391474702</v>
      </c>
    </row>
    <row r="42" spans="1:20" ht="13.2" customHeight="1" x14ac:dyDescent="0.3">
      <c r="A42" s="1" t="s">
        <v>156</v>
      </c>
      <c r="B42" s="127">
        <v>836349.02356335695</v>
      </c>
      <c r="C42" s="127">
        <v>836349.02356335695</v>
      </c>
      <c r="D42" s="61">
        <v>0.46648063714892901</v>
      </c>
      <c r="E42" s="61">
        <v>0.30617617124727298</v>
      </c>
      <c r="F42" s="61">
        <v>8.0490866738313002E-2</v>
      </c>
      <c r="G42" s="61">
        <v>1.9897157805174599E-2</v>
      </c>
      <c r="H42" s="61">
        <v>7.6493004620151704E-3</v>
      </c>
      <c r="I42" s="61">
        <v>2.7035685650909198E-2</v>
      </c>
      <c r="J42" s="61">
        <v>9.9978599522077098E-3</v>
      </c>
      <c r="L42" s="61">
        <v>0.40917902630302799</v>
      </c>
      <c r="M42" s="61">
        <v>0.40917902630302799</v>
      </c>
      <c r="N42" s="61">
        <v>0.41014434893756402</v>
      </c>
      <c r="O42" s="61">
        <v>0.53417224701659805</v>
      </c>
      <c r="P42" s="61">
        <v>0.41371651966234801</v>
      </c>
      <c r="Q42" s="61">
        <v>0.63772859073217303</v>
      </c>
      <c r="R42" s="61">
        <v>0.36126038050715098</v>
      </c>
      <c r="S42" s="61">
        <v>0.32735835333190999</v>
      </c>
      <c r="T42" s="61">
        <v>0.37382642357696</v>
      </c>
    </row>
    <row r="43" spans="1:20" ht="13.2" customHeight="1" x14ac:dyDescent="0.3">
      <c r="A43" s="7" t="s">
        <v>157</v>
      </c>
      <c r="B43" s="125" t="s">
        <v>158</v>
      </c>
      <c r="C43" s="125" t="s">
        <v>158</v>
      </c>
      <c r="D43" s="8" t="s">
        <v>158</v>
      </c>
      <c r="E43" s="8" t="s">
        <v>158</v>
      </c>
      <c r="F43" s="8" t="s">
        <v>158</v>
      </c>
      <c r="G43" s="8" t="s">
        <v>158</v>
      </c>
      <c r="H43" s="8" t="s">
        <v>158</v>
      </c>
      <c r="I43" s="8" t="s">
        <v>158</v>
      </c>
      <c r="J43" s="8"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321267.748357873</v>
      </c>
      <c r="C44" s="137">
        <v>243284.19033019399</v>
      </c>
      <c r="D44" s="6">
        <v>0.65743811946415098</v>
      </c>
      <c r="E44" s="6">
        <v>3.3542089246804498E-2</v>
      </c>
      <c r="F44" s="6">
        <v>0.100814758111062</v>
      </c>
      <c r="G44" s="6">
        <v>2.22537374714337E-2</v>
      </c>
      <c r="H44" s="106">
        <v>1.01574653826992E-2</v>
      </c>
      <c r="I44" s="6">
        <v>3.5799263652793803E-2</v>
      </c>
      <c r="J44" s="106">
        <v>4.2916985144561704E-3</v>
      </c>
      <c r="L44" s="6">
        <v>4.52539088423577E-2</v>
      </c>
      <c r="M44" s="6">
        <v>4.5000680076607E-2</v>
      </c>
      <c r="N44" s="6">
        <v>4.7969310902549203E-2</v>
      </c>
      <c r="O44" s="6">
        <v>0.11926646271968699</v>
      </c>
      <c r="P44" s="6">
        <v>4.7426099459761999E-2</v>
      </c>
      <c r="Q44" s="6">
        <v>9.0558363242315101E-2</v>
      </c>
      <c r="R44" s="106">
        <v>0.161471314545094</v>
      </c>
      <c r="S44" s="6">
        <v>8.79688440789438E-2</v>
      </c>
      <c r="T44" s="106">
        <v>0.20175268546749001</v>
      </c>
    </row>
    <row r="45" spans="1:20" ht="13.2" customHeight="1" x14ac:dyDescent="0.3">
      <c r="A45" s="1" t="s">
        <v>156</v>
      </c>
      <c r="B45" s="124">
        <v>282255.298592559</v>
      </c>
      <c r="C45" s="124">
        <v>282255.298592559</v>
      </c>
      <c r="D45" s="5">
        <v>0.64436458374383598</v>
      </c>
      <c r="E45" s="61">
        <v>3.07829087697532E-2</v>
      </c>
      <c r="F45" s="5">
        <v>0.103952203215608</v>
      </c>
      <c r="G45" s="5">
        <v>2.6131149447598701E-2</v>
      </c>
      <c r="H45" s="5">
        <v>1.49664696911984E-2</v>
      </c>
      <c r="I45" s="5">
        <v>3.6472909452588999E-2</v>
      </c>
      <c r="J45" s="61">
        <v>3.5351363277667798E-3</v>
      </c>
      <c r="L45" s="5">
        <v>5.1899412003271202E-2</v>
      </c>
      <c r="M45" s="5">
        <v>5.1899412003271202E-2</v>
      </c>
      <c r="N45" s="5">
        <v>5.6775968861041103E-2</v>
      </c>
      <c r="O45" s="61">
        <v>0.15474927115602499</v>
      </c>
      <c r="P45" s="5">
        <v>5.0378814356060599E-2</v>
      </c>
      <c r="Q45" s="5">
        <v>8.1274711023800794E-2</v>
      </c>
      <c r="R45" s="5">
        <v>0.130135200619904</v>
      </c>
      <c r="S45" s="5">
        <v>0.10530466921217101</v>
      </c>
      <c r="T45" s="61">
        <v>0.28910479641261999</v>
      </c>
    </row>
    <row r="46" spans="1:20" ht="13.2" customHeight="1" x14ac:dyDescent="0.3">
      <c r="A46" s="7" t="s">
        <v>157</v>
      </c>
      <c r="B46" s="125">
        <v>430034.78238875099</v>
      </c>
      <c r="C46" s="125">
        <v>194214.35840302799</v>
      </c>
      <c r="D46" s="8">
        <v>0.68136167034509598</v>
      </c>
      <c r="E46" s="52">
        <v>3.8591174356188598E-2</v>
      </c>
      <c r="F46" s="8">
        <v>9.5073478230813399E-2</v>
      </c>
      <c r="G46" s="52">
        <v>1.5158375919468401E-2</v>
      </c>
      <c r="H46" s="52">
        <v>1.35736250905291E-3</v>
      </c>
      <c r="I46" s="8">
        <v>3.4566544370733497E-2</v>
      </c>
      <c r="J46" s="52">
        <v>5.6761483186309799E-3</v>
      </c>
      <c r="L46" s="8">
        <v>7.1267071098770896E-2</v>
      </c>
      <c r="M46" s="8">
        <v>6.0408100804660803E-2</v>
      </c>
      <c r="N46" s="8">
        <v>7.0783215990512002E-2</v>
      </c>
      <c r="O46" s="52">
        <v>0.17640533611086701</v>
      </c>
      <c r="P46" s="8">
        <v>7.5403259233794498E-2</v>
      </c>
      <c r="Q46" s="52">
        <v>0.236828969432123</v>
      </c>
      <c r="R46" s="52">
        <v>0.44181043527131603</v>
      </c>
      <c r="S46" s="8">
        <v>0.119192715668354</v>
      </c>
      <c r="T46" s="52">
        <v>0.27042965190783502</v>
      </c>
    </row>
    <row r="47" spans="1:20" ht="13.2" customHeight="1" x14ac:dyDescent="0.3">
      <c r="A47" s="28" t="s">
        <v>221</v>
      </c>
      <c r="B47" s="137">
        <v>280813.33354475501</v>
      </c>
      <c r="C47" s="137">
        <v>242981.41406919601</v>
      </c>
      <c r="D47" s="6">
        <v>0.66450881677627904</v>
      </c>
      <c r="E47" s="106">
        <v>9.16874249829416E-3</v>
      </c>
      <c r="F47" s="6">
        <v>0.123318622079541</v>
      </c>
      <c r="G47" s="106">
        <v>1.9838903263390498E-2</v>
      </c>
      <c r="H47" s="106">
        <v>1.16676748435158E-2</v>
      </c>
      <c r="I47" s="106">
        <v>2.3670434727850999E-2</v>
      </c>
      <c r="J47" s="106">
        <v>1.2416796767405599E-3</v>
      </c>
      <c r="L47" s="6">
        <v>9.1955812723177793E-2</v>
      </c>
      <c r="M47" s="6">
        <v>8.7017021162205804E-2</v>
      </c>
      <c r="N47" s="6">
        <v>0.107064661729999</v>
      </c>
      <c r="O47" s="106">
        <v>0.162697833131281</v>
      </c>
      <c r="P47" s="6">
        <v>8.7529247548477296E-2</v>
      </c>
      <c r="Q47" s="106">
        <v>0.155789155118501</v>
      </c>
      <c r="R47" s="106">
        <v>0.247708192178583</v>
      </c>
      <c r="S47" s="106">
        <v>0.15252984147203699</v>
      </c>
      <c r="T47" s="106">
        <v>0.43333540467931803</v>
      </c>
    </row>
    <row r="48" spans="1:20" ht="13.2" customHeight="1" x14ac:dyDescent="0.3">
      <c r="A48" s="1" t="s">
        <v>156</v>
      </c>
      <c r="B48" s="124">
        <v>256417.972654821</v>
      </c>
      <c r="C48" s="124">
        <v>256417.972654821</v>
      </c>
      <c r="D48" s="5">
        <v>0.67495144131385998</v>
      </c>
      <c r="E48" s="61">
        <v>1.03482479316155E-2</v>
      </c>
      <c r="F48" s="5">
        <v>0.12159836659873199</v>
      </c>
      <c r="G48" s="61">
        <v>2.1782537128091899E-2</v>
      </c>
      <c r="H48" s="61">
        <v>1.3884108917464499E-2</v>
      </c>
      <c r="I48" s="61">
        <v>2.27560861817474E-2</v>
      </c>
      <c r="J48" s="61">
        <v>1.3093957124526701E-3</v>
      </c>
      <c r="L48" s="5">
        <v>9.6876836514494594E-2</v>
      </c>
      <c r="M48" s="5">
        <v>9.6876836514494594E-2</v>
      </c>
      <c r="N48" s="5">
        <v>0.117712028441104</v>
      </c>
      <c r="O48" s="61">
        <v>0.15189460106176</v>
      </c>
      <c r="P48" s="5">
        <v>9.6861737514795904E-2</v>
      </c>
      <c r="Q48" s="61">
        <v>0.15217017902416199</v>
      </c>
      <c r="R48" s="61">
        <v>0.22711769810087401</v>
      </c>
      <c r="S48" s="61">
        <v>0.15329835167014999</v>
      </c>
      <c r="T48" s="61">
        <v>0.466165797420731</v>
      </c>
    </row>
    <row r="49" spans="1:20" ht="13.2" customHeight="1" x14ac:dyDescent="0.3">
      <c r="A49" s="7" t="s">
        <v>157</v>
      </c>
      <c r="B49" s="125" t="s">
        <v>158</v>
      </c>
      <c r="C49" s="125" t="s">
        <v>158</v>
      </c>
      <c r="D49" s="8" t="s">
        <v>158</v>
      </c>
      <c r="E49" s="8" t="s">
        <v>158</v>
      </c>
      <c r="F49" s="8" t="s">
        <v>158</v>
      </c>
      <c r="G49" s="8" t="s">
        <v>158</v>
      </c>
      <c r="H49" s="8" t="s">
        <v>158</v>
      </c>
      <c r="I49" s="8" t="s">
        <v>158</v>
      </c>
      <c r="J49" s="8"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259910.045736898</v>
      </c>
      <c r="C50" s="137">
        <v>226509.1421468</v>
      </c>
      <c r="D50" s="6">
        <v>0.64045270154257306</v>
      </c>
      <c r="E50" s="106">
        <v>5.8058955726300503E-3</v>
      </c>
      <c r="F50" s="6">
        <v>0.114520699284604</v>
      </c>
      <c r="G50" s="6">
        <v>2.10982274435501E-2</v>
      </c>
      <c r="H50" s="106">
        <v>1.6870383108354502E-2</v>
      </c>
      <c r="I50" s="106">
        <v>4.7504799557954502E-2</v>
      </c>
      <c r="J50" s="106">
        <v>3.8005738279113599E-3</v>
      </c>
      <c r="L50" s="6">
        <v>9.2487641191037404E-2</v>
      </c>
      <c r="M50" s="6">
        <v>8.1164351401863594E-2</v>
      </c>
      <c r="N50" s="6">
        <v>0.100279989552104</v>
      </c>
      <c r="O50" s="106">
        <v>0.23803187097601899</v>
      </c>
      <c r="P50" s="6">
        <v>5.1775087421333403E-2</v>
      </c>
      <c r="Q50" s="6">
        <v>0.10563153311745301</v>
      </c>
      <c r="R50" s="106">
        <v>0.27424553732193802</v>
      </c>
      <c r="S50" s="106">
        <v>0.241565067263523</v>
      </c>
      <c r="T50" s="106">
        <v>0.38817124489364402</v>
      </c>
    </row>
    <row r="51" spans="1:20" ht="13.2" customHeight="1" x14ac:dyDescent="0.3">
      <c r="A51" s="1" t="s">
        <v>156</v>
      </c>
      <c r="B51" s="124">
        <v>227518.21931776099</v>
      </c>
      <c r="C51" s="124">
        <v>227518.21931776099</v>
      </c>
      <c r="D51" s="5">
        <v>0.62399294604397904</v>
      </c>
      <c r="E51" s="61">
        <v>5.2282956345043301E-3</v>
      </c>
      <c r="F51" s="5">
        <v>0.116811722580726</v>
      </c>
      <c r="G51" s="5">
        <v>2.0720265069129499E-2</v>
      </c>
      <c r="H51" s="61">
        <v>1.8033767698672799E-2</v>
      </c>
      <c r="I51" s="61">
        <v>5.33755408011993E-2</v>
      </c>
      <c r="J51" s="61">
        <v>3.53272047130749E-3</v>
      </c>
      <c r="L51" s="5">
        <v>9.7505298433903098E-2</v>
      </c>
      <c r="M51" s="5">
        <v>9.7505298433903098E-2</v>
      </c>
      <c r="N51" s="5">
        <v>0.123248574387488</v>
      </c>
      <c r="O51" s="61">
        <v>0.30111191426192302</v>
      </c>
      <c r="P51" s="5">
        <v>5.8376526953501102E-2</v>
      </c>
      <c r="Q51" s="5">
        <v>8.0705974550745296E-2</v>
      </c>
      <c r="R51" s="61">
        <v>0.29890681936923003</v>
      </c>
      <c r="S51" s="61">
        <v>0.25668186689109501</v>
      </c>
      <c r="T51" s="61">
        <v>0.44814290870073298</v>
      </c>
    </row>
    <row r="52" spans="1:20" ht="13.2" customHeight="1" x14ac:dyDescent="0.3">
      <c r="A52" s="7" t="s">
        <v>157</v>
      </c>
      <c r="B52" s="125" t="s">
        <v>158</v>
      </c>
      <c r="C52" s="125" t="s">
        <v>158</v>
      </c>
      <c r="D52" s="8" t="s">
        <v>158</v>
      </c>
      <c r="E52" s="8" t="s">
        <v>158</v>
      </c>
      <c r="F52" s="8" t="s">
        <v>158</v>
      </c>
      <c r="G52" s="8" t="s">
        <v>158</v>
      </c>
      <c r="H52" s="8" t="s">
        <v>158</v>
      </c>
      <c r="I52" s="8" t="s">
        <v>158</v>
      </c>
      <c r="J52" s="8"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218497.445493301</v>
      </c>
      <c r="C53" s="137">
        <v>218497.445493301</v>
      </c>
      <c r="D53" s="106">
        <v>0.57955403757601698</v>
      </c>
      <c r="E53" s="106">
        <v>1.2988207100886299E-2</v>
      </c>
      <c r="F53" s="106">
        <v>0.12793276495980099</v>
      </c>
      <c r="G53" s="106">
        <v>3.2284062009265098E-2</v>
      </c>
      <c r="H53" s="106">
        <v>3.1613255871479402E-2</v>
      </c>
      <c r="I53" s="106">
        <v>5.0725663208049401E-2</v>
      </c>
      <c r="J53" s="106">
        <v>6.9432561827766498E-3</v>
      </c>
      <c r="L53" s="6">
        <v>0.13593440312675101</v>
      </c>
      <c r="M53" s="6">
        <v>0.13593440312675101</v>
      </c>
      <c r="N53" s="106">
        <v>0.16195180153469399</v>
      </c>
      <c r="O53" s="106">
        <v>0.26790804755817399</v>
      </c>
      <c r="P53" s="106">
        <v>0.17122416194524401</v>
      </c>
      <c r="Q53" s="106">
        <v>0.23803234206100299</v>
      </c>
      <c r="R53" s="106">
        <v>0.247893517093632</v>
      </c>
      <c r="S53" s="106">
        <v>0.193208765200548</v>
      </c>
      <c r="T53" s="106">
        <v>0.40224601123933001</v>
      </c>
    </row>
    <row r="54" spans="1:20" ht="13.2" customHeight="1" x14ac:dyDescent="0.3">
      <c r="A54" s="1" t="s">
        <v>156</v>
      </c>
      <c r="B54" s="124">
        <v>218497.445493301</v>
      </c>
      <c r="C54" s="124">
        <v>218497.445493301</v>
      </c>
      <c r="D54" s="61">
        <v>0.57955403757601698</v>
      </c>
      <c r="E54" s="61">
        <v>1.2988207100886299E-2</v>
      </c>
      <c r="F54" s="61">
        <v>0.12793276495980099</v>
      </c>
      <c r="G54" s="61">
        <v>3.2284062009265098E-2</v>
      </c>
      <c r="H54" s="61">
        <v>3.1613255871479402E-2</v>
      </c>
      <c r="I54" s="61">
        <v>5.0725663208049401E-2</v>
      </c>
      <c r="J54" s="61">
        <v>6.9432561827766498E-3</v>
      </c>
      <c r="L54" s="5">
        <v>0.13593440312675101</v>
      </c>
      <c r="M54" s="5">
        <v>0.13593440312675101</v>
      </c>
      <c r="N54" s="61">
        <v>0.16195180153469399</v>
      </c>
      <c r="O54" s="61">
        <v>0.26790804755817399</v>
      </c>
      <c r="P54" s="61">
        <v>0.17122416194524401</v>
      </c>
      <c r="Q54" s="61">
        <v>0.23803234206100299</v>
      </c>
      <c r="R54" s="61">
        <v>0.247893517093632</v>
      </c>
      <c r="S54" s="61">
        <v>0.193208765200548</v>
      </c>
      <c r="T54" s="61">
        <v>0.40224601123933001</v>
      </c>
    </row>
    <row r="55" spans="1:20" ht="13.2" customHeight="1" x14ac:dyDescent="0.3">
      <c r="A55" s="7" t="s">
        <v>157</v>
      </c>
      <c r="B55" s="125" t="s">
        <v>158</v>
      </c>
      <c r="C55" s="125" t="s">
        <v>158</v>
      </c>
      <c r="D55" s="8" t="s">
        <v>158</v>
      </c>
      <c r="E55" s="8" t="s">
        <v>158</v>
      </c>
      <c r="F55" s="8" t="s">
        <v>158</v>
      </c>
      <c r="G55" s="8" t="s">
        <v>158</v>
      </c>
      <c r="H55" s="8" t="s">
        <v>158</v>
      </c>
      <c r="I55" s="8" t="s">
        <v>158</v>
      </c>
      <c r="J55" s="8"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450062.00996995799</v>
      </c>
      <c r="C56" s="137">
        <v>308799.50199310802</v>
      </c>
      <c r="D56" s="6">
        <v>0.52815456749856404</v>
      </c>
      <c r="E56" s="6">
        <v>8.0972420693323305E-2</v>
      </c>
      <c r="F56" s="6">
        <v>0.11753904436147899</v>
      </c>
      <c r="G56" s="6">
        <v>3.9870000526727602E-2</v>
      </c>
      <c r="H56" s="106">
        <v>1.6484059466498301E-2</v>
      </c>
      <c r="I56" s="6">
        <v>5.2931453354838898E-2</v>
      </c>
      <c r="J56" s="106">
        <v>1.0702721925199801E-2</v>
      </c>
      <c r="L56" s="6">
        <v>0.11084372990305499</v>
      </c>
      <c r="M56" s="6">
        <v>5.8675233918719497E-2</v>
      </c>
      <c r="N56" s="6">
        <v>6.8676799993357199E-2</v>
      </c>
      <c r="O56" s="6">
        <v>0.126947253673347</v>
      </c>
      <c r="P56" s="6">
        <v>6.7651008308465599E-2</v>
      </c>
      <c r="Q56" s="6">
        <v>7.6029066361552405E-2</v>
      </c>
      <c r="R56" s="106">
        <v>0.18083512012804501</v>
      </c>
      <c r="S56" s="6">
        <v>0.120399248022052</v>
      </c>
      <c r="T56" s="106">
        <v>0.20846094267305501</v>
      </c>
    </row>
    <row r="57" spans="1:20" ht="13.2" customHeight="1" x14ac:dyDescent="0.3">
      <c r="A57" s="1" t="s">
        <v>156</v>
      </c>
      <c r="B57" s="124">
        <v>283270.154478451</v>
      </c>
      <c r="C57" s="124">
        <v>283270.154478451</v>
      </c>
      <c r="D57" s="5">
        <v>0.53357819620823499</v>
      </c>
      <c r="E57" s="61">
        <v>6.8876989963154001E-2</v>
      </c>
      <c r="F57" s="5">
        <v>0.111276885536106</v>
      </c>
      <c r="G57" s="5">
        <v>3.6042712880093399E-2</v>
      </c>
      <c r="H57" s="61">
        <v>2.4664656916843899E-2</v>
      </c>
      <c r="I57" s="5">
        <v>6.0513391133638801E-2</v>
      </c>
      <c r="J57" s="61">
        <v>1.12347867045324E-2</v>
      </c>
      <c r="L57" s="5">
        <v>7.2777971322151497E-2</v>
      </c>
      <c r="M57" s="5">
        <v>7.2777971322151497E-2</v>
      </c>
      <c r="N57" s="5">
        <v>8.6622529769024098E-2</v>
      </c>
      <c r="O57" s="61">
        <v>0.18982034793236199</v>
      </c>
      <c r="P57" s="5">
        <v>7.3274897533294095E-2</v>
      </c>
      <c r="Q57" s="5">
        <v>9.5056841818323898E-2</v>
      </c>
      <c r="R57" s="61">
        <v>0.17018534987153899</v>
      </c>
      <c r="S57" s="5">
        <v>0.14921624303349099</v>
      </c>
      <c r="T57" s="61">
        <v>0.21588054645927701</v>
      </c>
    </row>
    <row r="58" spans="1:20" ht="13.2" customHeight="1" x14ac:dyDescent="0.3">
      <c r="A58" s="7" t="s">
        <v>157</v>
      </c>
      <c r="B58" s="139">
        <v>874570.86294457701</v>
      </c>
      <c r="C58" s="125">
        <v>333582.87231383799</v>
      </c>
      <c r="D58" s="8">
        <v>0.52368353653355904</v>
      </c>
      <c r="E58" s="52">
        <v>9.0943428707428706E-2</v>
      </c>
      <c r="F58" s="52">
        <v>0.12270132731165501</v>
      </c>
      <c r="G58" s="8">
        <v>4.3025069300069399E-2</v>
      </c>
      <c r="H58" s="52">
        <v>9.7402894795303001E-3</v>
      </c>
      <c r="I58" s="52">
        <v>4.66811953821075E-2</v>
      </c>
      <c r="J58" s="52">
        <v>1.02641081794721E-2</v>
      </c>
      <c r="L58" s="52">
        <v>0.15620925889399001</v>
      </c>
      <c r="M58" s="8">
        <v>0.120596624828124</v>
      </c>
      <c r="N58" s="8">
        <v>0.140259002287524</v>
      </c>
      <c r="O58" s="52">
        <v>0.22075638670738901</v>
      </c>
      <c r="P58" s="52">
        <v>0.15100916655256799</v>
      </c>
      <c r="Q58" s="8">
        <v>0.149903152783538</v>
      </c>
      <c r="R58" s="52">
        <v>0.48243769886659998</v>
      </c>
      <c r="S58" s="52">
        <v>0.23952376487055499</v>
      </c>
      <c r="T58" s="52">
        <v>0.51638125567936399</v>
      </c>
    </row>
    <row r="59" spans="1:20" ht="13.2" customHeight="1" x14ac:dyDescent="0.3">
      <c r="A59" s="28" t="s">
        <v>224</v>
      </c>
      <c r="B59" s="137">
        <v>119668.33333333299</v>
      </c>
      <c r="C59" s="137">
        <v>119668.33333333299</v>
      </c>
      <c r="D59" s="106">
        <v>0.40482026712719898</v>
      </c>
      <c r="E59" s="106">
        <v>3.4424311639113699E-2</v>
      </c>
      <c r="F59" s="106">
        <v>0.238361582707762</v>
      </c>
      <c r="G59" s="106">
        <v>4.1000821715575002E-2</v>
      </c>
      <c r="H59" s="106">
        <v>1.45151181738416E-2</v>
      </c>
      <c r="I59" s="106">
        <v>5.1195665798526503E-2</v>
      </c>
      <c r="J59" s="106">
        <v>6.3035333769724698E-3</v>
      </c>
      <c r="L59" s="6">
        <v>0.125313433324417</v>
      </c>
      <c r="M59" s="6">
        <v>0.125313433324417</v>
      </c>
      <c r="N59" s="106">
        <v>0.31257958419923498</v>
      </c>
      <c r="O59" s="106">
        <v>0.32076767950636997</v>
      </c>
      <c r="P59" s="106">
        <v>0.30951310021421202</v>
      </c>
      <c r="Q59" s="106">
        <v>0.33663821177950098</v>
      </c>
      <c r="R59" s="106">
        <v>0.63513194238708603</v>
      </c>
      <c r="S59" s="106">
        <v>0.408385969462284</v>
      </c>
      <c r="T59" s="106">
        <v>0.70439318653722105</v>
      </c>
    </row>
    <row r="60" spans="1:20" ht="13.2" customHeight="1" x14ac:dyDescent="0.3">
      <c r="A60" s="1" t="s">
        <v>156</v>
      </c>
      <c r="B60" s="124">
        <v>119668.33333333299</v>
      </c>
      <c r="C60" s="124">
        <v>119668.33333333299</v>
      </c>
      <c r="D60" s="61">
        <v>0.40482026712719898</v>
      </c>
      <c r="E60" s="61">
        <v>3.4424311639113699E-2</v>
      </c>
      <c r="F60" s="61">
        <v>0.238361582707762</v>
      </c>
      <c r="G60" s="61">
        <v>4.1000821715575002E-2</v>
      </c>
      <c r="H60" s="61">
        <v>1.45151181738416E-2</v>
      </c>
      <c r="I60" s="61">
        <v>5.1195665798526503E-2</v>
      </c>
      <c r="J60" s="61">
        <v>6.3035333769724698E-3</v>
      </c>
      <c r="L60" s="5">
        <v>0.125313433324417</v>
      </c>
      <c r="M60" s="5">
        <v>0.125313433324417</v>
      </c>
      <c r="N60" s="61">
        <v>0.31257958419923498</v>
      </c>
      <c r="O60" s="61">
        <v>0.32076767950636997</v>
      </c>
      <c r="P60" s="61">
        <v>0.30951310021421202</v>
      </c>
      <c r="Q60" s="61">
        <v>0.33663821177950098</v>
      </c>
      <c r="R60" s="61">
        <v>0.63513194238708603</v>
      </c>
      <c r="S60" s="61">
        <v>0.408385969462284</v>
      </c>
      <c r="T60" s="61">
        <v>0.70439318653722105</v>
      </c>
    </row>
    <row r="61" spans="1:20" ht="13.2" customHeight="1" x14ac:dyDescent="0.3">
      <c r="A61" s="7" t="s">
        <v>157</v>
      </c>
      <c r="B61" s="125" t="s">
        <v>158</v>
      </c>
      <c r="C61" s="125" t="s">
        <v>158</v>
      </c>
      <c r="D61" s="8" t="s">
        <v>158</v>
      </c>
      <c r="E61" s="8" t="s">
        <v>158</v>
      </c>
      <c r="F61" s="8" t="s">
        <v>158</v>
      </c>
      <c r="G61" s="8" t="s">
        <v>158</v>
      </c>
      <c r="H61" s="8" t="s">
        <v>158</v>
      </c>
      <c r="I61" s="8" t="s">
        <v>158</v>
      </c>
      <c r="J61" s="8"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8">
        <v>142662.523074372</v>
      </c>
      <c r="C62" s="138">
        <v>140165.79387383701</v>
      </c>
      <c r="D62" s="106">
        <v>0.55205417962153702</v>
      </c>
      <c r="E62" s="106">
        <v>4.8431190731844003E-3</v>
      </c>
      <c r="F62" s="6">
        <v>0.126606105487648</v>
      </c>
      <c r="G62" s="6">
        <v>3.6886771655525299E-2</v>
      </c>
      <c r="H62" s="106">
        <v>3.09729178164234E-2</v>
      </c>
      <c r="I62" s="106">
        <v>5.4215889044458003E-2</v>
      </c>
      <c r="J62" s="106">
        <v>3.5180458202615202E-3</v>
      </c>
      <c r="L62" s="106">
        <v>0.16707503647187699</v>
      </c>
      <c r="M62" s="106">
        <v>0.16811573210765099</v>
      </c>
      <c r="N62" s="106">
        <v>0.21548121442815699</v>
      </c>
      <c r="O62" s="106">
        <v>0.34739464810710502</v>
      </c>
      <c r="P62" s="6">
        <v>0.123735214013723</v>
      </c>
      <c r="Q62" s="6">
        <v>0.12022822463108</v>
      </c>
      <c r="R62" s="106">
        <v>0.234692299716661</v>
      </c>
      <c r="S62" s="106">
        <v>0.26753348178964098</v>
      </c>
      <c r="T62" s="106">
        <v>0.47520538414763203</v>
      </c>
    </row>
    <row r="63" spans="1:20" ht="13.2" customHeight="1" x14ac:dyDescent="0.3">
      <c r="A63" s="1" t="s">
        <v>156</v>
      </c>
      <c r="B63" s="127">
        <v>141088.33292588199</v>
      </c>
      <c r="C63" s="127">
        <v>141088.33292588199</v>
      </c>
      <c r="D63" s="61">
        <v>0.55071696156515904</v>
      </c>
      <c r="E63" s="61">
        <v>4.9026745721212697E-3</v>
      </c>
      <c r="F63" s="5">
        <v>0.12890088516010201</v>
      </c>
      <c r="G63" s="5">
        <v>3.72469646363962E-2</v>
      </c>
      <c r="H63" s="61">
        <v>3.1211637540131801E-2</v>
      </c>
      <c r="I63" s="61">
        <v>5.2216749754784499E-2</v>
      </c>
      <c r="J63" s="61">
        <v>3.6218125513622699E-3</v>
      </c>
      <c r="L63" s="61">
        <v>0.172204854600394</v>
      </c>
      <c r="M63" s="61">
        <v>0.172204854600394</v>
      </c>
      <c r="N63" s="61">
        <v>0.221351793849173</v>
      </c>
      <c r="O63" s="61">
        <v>0.35133715011828698</v>
      </c>
      <c r="P63" s="5">
        <v>0.122725254128368</v>
      </c>
      <c r="Q63" s="5">
        <v>0.121201919152013</v>
      </c>
      <c r="R63" s="61">
        <v>0.23837136805405201</v>
      </c>
      <c r="S63" s="61">
        <v>0.28334236068768998</v>
      </c>
      <c r="T63" s="61">
        <v>0.472080130117425</v>
      </c>
    </row>
    <row r="64" spans="1:20" ht="13.2" customHeight="1" x14ac:dyDescent="0.3">
      <c r="A64" s="7" t="s">
        <v>157</v>
      </c>
      <c r="B64" s="125" t="s">
        <v>158</v>
      </c>
      <c r="C64" s="125" t="s">
        <v>158</v>
      </c>
      <c r="D64" s="8" t="s">
        <v>158</v>
      </c>
      <c r="E64" s="8" t="s">
        <v>158</v>
      </c>
      <c r="F64" s="8" t="s">
        <v>158</v>
      </c>
      <c r="G64" s="8" t="s">
        <v>158</v>
      </c>
      <c r="H64" s="8" t="s">
        <v>158</v>
      </c>
      <c r="I64" s="8" t="s">
        <v>158</v>
      </c>
      <c r="J64" s="8"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38395.852967851402</v>
      </c>
      <c r="C65" s="137">
        <v>38056.164120735899</v>
      </c>
      <c r="D65" s="106">
        <v>0.20530833305696899</v>
      </c>
      <c r="E65" s="106">
        <v>3.7957599412933498E-3</v>
      </c>
      <c r="F65" s="6">
        <v>0.22160095567465701</v>
      </c>
      <c r="G65" s="6">
        <v>0.10648770303225</v>
      </c>
      <c r="H65" s="106">
        <v>4.88106924810486E-2</v>
      </c>
      <c r="I65" s="6">
        <v>5.8949571640453897E-2</v>
      </c>
      <c r="J65" s="106">
        <v>2.1973071661903E-4</v>
      </c>
      <c r="L65" s="6">
        <v>8.1230683870880505E-2</v>
      </c>
      <c r="M65" s="6">
        <v>8.1332165913965096E-2</v>
      </c>
      <c r="N65" s="106">
        <v>0.27110665747665502</v>
      </c>
      <c r="O65" s="106">
        <v>0.29002619296654802</v>
      </c>
      <c r="P65" s="6">
        <v>6.4198026430180397E-2</v>
      </c>
      <c r="Q65" s="6">
        <v>7.1953045939784299E-2</v>
      </c>
      <c r="R65" s="106">
        <v>0.172285845253944</v>
      </c>
      <c r="S65" s="6">
        <v>0.13903081756872601</v>
      </c>
      <c r="T65" s="106">
        <v>1.25642380776124</v>
      </c>
    </row>
    <row r="66" spans="1:20" ht="13.2" customHeight="1" x14ac:dyDescent="0.3">
      <c r="A66" s="1" t="s">
        <v>156</v>
      </c>
      <c r="B66" s="124">
        <v>38161.883946315596</v>
      </c>
      <c r="C66" s="124">
        <v>38161.883946315596</v>
      </c>
      <c r="D66" s="61">
        <v>0.20779381940641101</v>
      </c>
      <c r="E66" s="61">
        <v>3.8534272409715699E-3</v>
      </c>
      <c r="F66" s="5">
        <v>0.22236946672272501</v>
      </c>
      <c r="G66" s="5">
        <v>0.104580795539693</v>
      </c>
      <c r="H66" s="61">
        <v>4.8073919192749802E-2</v>
      </c>
      <c r="I66" s="5">
        <v>5.7551910130558201E-2</v>
      </c>
      <c r="J66" s="61">
        <v>2.2306898807976001E-4</v>
      </c>
      <c r="L66" s="5">
        <v>8.2272744382338406E-2</v>
      </c>
      <c r="M66" s="5">
        <v>8.2272744382338406E-2</v>
      </c>
      <c r="N66" s="61">
        <v>0.27080238333789097</v>
      </c>
      <c r="O66" s="61">
        <v>0.28874419367456899</v>
      </c>
      <c r="P66" s="5">
        <v>6.45456573776792E-2</v>
      </c>
      <c r="Q66" s="5">
        <v>7.3091433786787702E-2</v>
      </c>
      <c r="R66" s="61">
        <v>0.176726846710657</v>
      </c>
      <c r="S66" s="5">
        <v>0.14306658060292701</v>
      </c>
      <c r="T66" s="61">
        <v>1.2523136042273799</v>
      </c>
    </row>
    <row r="67" spans="1:20" ht="13.2" customHeight="1" x14ac:dyDescent="0.3">
      <c r="A67" s="7" t="s">
        <v>157</v>
      </c>
      <c r="B67" s="125" t="s">
        <v>158</v>
      </c>
      <c r="C67" s="125" t="s">
        <v>158</v>
      </c>
      <c r="D67" s="8" t="s">
        <v>158</v>
      </c>
      <c r="E67" s="8" t="s">
        <v>158</v>
      </c>
      <c r="F67" s="8" t="s">
        <v>158</v>
      </c>
      <c r="G67" s="8" t="s">
        <v>158</v>
      </c>
      <c r="H67" s="8" t="s">
        <v>158</v>
      </c>
      <c r="I67" s="8" t="s">
        <v>158</v>
      </c>
      <c r="J67" s="8"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36919.776934562396</v>
      </c>
      <c r="C68" s="137">
        <v>36304.065569652201</v>
      </c>
      <c r="D68" s="6">
        <v>0.23524039709251399</v>
      </c>
      <c r="E68" s="106">
        <v>7.5116096891257199E-3</v>
      </c>
      <c r="F68" s="6">
        <v>0.24792626685307401</v>
      </c>
      <c r="G68" s="6">
        <v>6.5525502487090895E-2</v>
      </c>
      <c r="H68" s="6">
        <v>4.6886468089546003E-2</v>
      </c>
      <c r="I68" s="6">
        <v>6.6151893070693496E-2</v>
      </c>
      <c r="J68" s="106">
        <v>1.90144376206025E-3</v>
      </c>
      <c r="L68" s="6">
        <v>4.6424108019285398E-2</v>
      </c>
      <c r="M68" s="6">
        <v>4.1760714628167897E-2</v>
      </c>
      <c r="N68" s="6">
        <v>0.137680464454599</v>
      </c>
      <c r="O68" s="106">
        <v>0.182539389344233</v>
      </c>
      <c r="P68" s="6">
        <v>2.7846290613656E-2</v>
      </c>
      <c r="Q68" s="6">
        <v>3.83080927692055E-2</v>
      </c>
      <c r="R68" s="6">
        <v>8.0984323529562904E-2</v>
      </c>
      <c r="S68" s="6">
        <v>5.8587202786480198E-2</v>
      </c>
      <c r="T68" s="106">
        <v>0.25182069772599602</v>
      </c>
    </row>
    <row r="69" spans="1:20" ht="13.2" customHeight="1" x14ac:dyDescent="0.3">
      <c r="A69" s="1" t="s">
        <v>156</v>
      </c>
      <c r="B69" s="124">
        <v>35463.093622662498</v>
      </c>
      <c r="C69" s="124">
        <v>35463.093622662498</v>
      </c>
      <c r="D69" s="5">
        <v>0.21420578882768099</v>
      </c>
      <c r="E69" s="61">
        <v>7.7701330727347698E-3</v>
      </c>
      <c r="F69" s="5">
        <v>0.253792678691731</v>
      </c>
      <c r="G69" s="5">
        <v>6.79008031589734E-2</v>
      </c>
      <c r="H69" s="5">
        <v>4.8789335562551397E-2</v>
      </c>
      <c r="I69" s="5">
        <v>6.8341568850815507E-2</v>
      </c>
      <c r="J69" s="61">
        <v>1.9914914979579199E-3</v>
      </c>
      <c r="L69" s="5">
        <v>3.9922700495446002E-2</v>
      </c>
      <c r="M69" s="5">
        <v>3.9922700495446002E-2</v>
      </c>
      <c r="N69" s="5">
        <v>0.141203734554642</v>
      </c>
      <c r="O69" s="61">
        <v>0.185245049092508</v>
      </c>
      <c r="P69" s="5">
        <v>2.7787762762255499E-2</v>
      </c>
      <c r="Q69" s="5">
        <v>3.8682708756398398E-2</v>
      </c>
      <c r="R69" s="5">
        <v>8.1223905098399204E-2</v>
      </c>
      <c r="S69" s="5">
        <v>5.9130256334499399E-2</v>
      </c>
      <c r="T69" s="61">
        <v>0.25287848500462301</v>
      </c>
    </row>
    <row r="70" spans="1:20" ht="13.2" customHeight="1" x14ac:dyDescent="0.3">
      <c r="A70" s="7" t="s">
        <v>157</v>
      </c>
      <c r="B70" s="139">
        <v>128668.577950873</v>
      </c>
      <c r="C70" s="139">
        <v>61706.4836253268</v>
      </c>
      <c r="D70" s="52">
        <v>0.60039249364409297</v>
      </c>
      <c r="E70" s="52">
        <v>3.02375071196206E-3</v>
      </c>
      <c r="F70" s="52">
        <v>0.14608778452191901</v>
      </c>
      <c r="G70" s="52">
        <v>2.42912655876882E-2</v>
      </c>
      <c r="H70" s="52">
        <v>1.38534760566282E-2</v>
      </c>
      <c r="I70" s="52">
        <v>2.81400274912171E-2</v>
      </c>
      <c r="J70" s="52">
        <v>3.3825232351414E-4</v>
      </c>
      <c r="L70" s="52">
        <v>0.36935173950753503</v>
      </c>
      <c r="M70" s="52">
        <v>0.37619329667746798</v>
      </c>
      <c r="N70" s="52">
        <v>0.511185050116156</v>
      </c>
      <c r="O70" s="52">
        <v>0.74668518799227901</v>
      </c>
      <c r="P70" s="52">
        <v>0.26014495180156599</v>
      </c>
      <c r="Q70" s="52">
        <v>0.17289186541009499</v>
      </c>
      <c r="R70" s="52">
        <v>0.74831720319442996</v>
      </c>
      <c r="S70" s="52">
        <v>0.41255988637637903</v>
      </c>
      <c r="T70" s="52">
        <v>1.0602390387387299</v>
      </c>
    </row>
    <row r="71" spans="1:20" ht="13.2" customHeight="1" x14ac:dyDescent="0.3">
      <c r="A71" s="28" t="s">
        <v>172</v>
      </c>
      <c r="B71" s="137">
        <v>356128.83201508399</v>
      </c>
      <c r="C71" s="137">
        <v>268983.11688453302</v>
      </c>
      <c r="D71" s="6">
        <v>0.53944459122755095</v>
      </c>
      <c r="E71" s="106">
        <v>0.124461135151752</v>
      </c>
      <c r="F71" s="6">
        <v>0.102060504433345</v>
      </c>
      <c r="G71" s="6">
        <v>2.3722774233614002E-2</v>
      </c>
      <c r="H71" s="106">
        <v>1.77131899277795E-2</v>
      </c>
      <c r="I71" s="6">
        <v>5.1320607635200098E-2</v>
      </c>
      <c r="J71" s="106">
        <v>5.5960101260792202E-3</v>
      </c>
      <c r="L71" s="6">
        <v>0.11598657044118101</v>
      </c>
      <c r="M71" s="6">
        <v>7.9743525311199395E-2</v>
      </c>
      <c r="N71" s="6">
        <v>9.1683079967009098E-2</v>
      </c>
      <c r="O71" s="106">
        <v>0.191938813212534</v>
      </c>
      <c r="P71" s="6">
        <v>7.2676071727080002E-2</v>
      </c>
      <c r="Q71" s="6">
        <v>0.12328723518177299</v>
      </c>
      <c r="R71" s="106">
        <v>0.269321602380726</v>
      </c>
      <c r="S71" s="6">
        <v>0.14717616265422601</v>
      </c>
      <c r="T71" s="106">
        <v>0.287889349218304</v>
      </c>
    </row>
    <row r="72" spans="1:20" ht="13.2" customHeight="1" x14ac:dyDescent="0.3">
      <c r="A72" s="1" t="s">
        <v>156</v>
      </c>
      <c r="B72" s="124">
        <v>264140.70866592502</v>
      </c>
      <c r="C72" s="124">
        <v>264140.70866592502</v>
      </c>
      <c r="D72" s="5">
        <v>0.49206812413538897</v>
      </c>
      <c r="E72" s="61">
        <v>0.12631610772089</v>
      </c>
      <c r="F72" s="5">
        <v>0.105853878992337</v>
      </c>
      <c r="G72" s="5">
        <v>2.59090703553717E-2</v>
      </c>
      <c r="H72" s="61">
        <v>3.1596273752477901E-2</v>
      </c>
      <c r="I72" s="61">
        <v>5.8628576618000403E-2</v>
      </c>
      <c r="J72" s="61">
        <v>7.8010828167196398E-3</v>
      </c>
      <c r="L72" s="5">
        <v>9.2407536219154499E-2</v>
      </c>
      <c r="M72" s="5">
        <v>9.2407536219154499E-2</v>
      </c>
      <c r="N72" s="5">
        <v>0.115551992030224</v>
      </c>
      <c r="O72" s="61">
        <v>0.246830017597578</v>
      </c>
      <c r="P72" s="5">
        <v>9.1946408375867705E-2</v>
      </c>
      <c r="Q72" s="5">
        <v>0.12948111135467999</v>
      </c>
      <c r="R72" s="61">
        <v>0.17937021713444501</v>
      </c>
      <c r="S72" s="61">
        <v>0.18083717465312801</v>
      </c>
      <c r="T72" s="61">
        <v>0.304565894589645</v>
      </c>
    </row>
    <row r="73" spans="1:20" ht="13.2" customHeight="1" x14ac:dyDescent="0.3">
      <c r="A73" s="10" t="s">
        <v>157</v>
      </c>
      <c r="B73" s="140">
        <v>616339.56010141701</v>
      </c>
      <c r="C73" s="140">
        <v>275097.05061641597</v>
      </c>
      <c r="D73" s="111">
        <v>0.59687890089792695</v>
      </c>
      <c r="E73" s="111">
        <v>0.12221235900813</v>
      </c>
      <c r="F73" s="11">
        <v>9.7461810978784105E-2</v>
      </c>
      <c r="G73" s="111">
        <v>2.1072335815656301E-2</v>
      </c>
      <c r="H73" s="111">
        <v>8.8278055984598001E-4</v>
      </c>
      <c r="I73" s="111">
        <v>4.24611848166273E-2</v>
      </c>
      <c r="J73" s="111">
        <v>2.92280894555295E-3</v>
      </c>
      <c r="L73" s="111">
        <v>0.18050997286746501</v>
      </c>
      <c r="M73" s="111">
        <v>0.17253010501090699</v>
      </c>
      <c r="N73" s="111">
        <v>0.17158146647171801</v>
      </c>
      <c r="O73" s="111">
        <v>0.346475551946265</v>
      </c>
      <c r="P73" s="11">
        <v>0.132631855449686</v>
      </c>
      <c r="Q73" s="111">
        <v>0.30036669021097101</v>
      </c>
      <c r="R73" s="111">
        <v>6.3149979244303598</v>
      </c>
      <c r="S73" s="111">
        <v>0.23333699938387301</v>
      </c>
      <c r="T73" s="111">
        <v>0.374711033216102</v>
      </c>
    </row>
    <row r="74" spans="1:20" ht="169.2" customHeight="1" x14ac:dyDescent="0.3">
      <c r="A74" s="165" t="s">
        <v>598</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P4:P6"/>
    <mergeCell ref="Q4:Q6"/>
    <mergeCell ref="R4:R6"/>
    <mergeCell ref="A3:A7"/>
    <mergeCell ref="B4:B7"/>
    <mergeCell ref="B3:C3"/>
    <mergeCell ref="L3:T3"/>
    <mergeCell ref="D3:J3"/>
    <mergeCell ref="C4:C7"/>
    <mergeCell ref="D4:D7"/>
    <mergeCell ref="E4:E7"/>
    <mergeCell ref="L4:M6"/>
    <mergeCell ref="N4:N6"/>
    <mergeCell ref="O4:O6"/>
    <mergeCell ref="N7:T7"/>
    <mergeCell ref="S4:S6"/>
    <mergeCell ref="T4:T6"/>
    <mergeCell ref="F4:F7"/>
    <mergeCell ref="G4:G7"/>
    <mergeCell ref="H4:H7"/>
    <mergeCell ref="I4:I7"/>
    <mergeCell ref="J4:J7"/>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0"/>
  <sheetViews>
    <sheetView showGridLines="0" workbookViewId="0"/>
  </sheetViews>
  <sheetFormatPr baseColWidth="10" defaultRowHeight="14.4" x14ac:dyDescent="0.3"/>
  <cols>
    <col min="1" max="1" width="25.6640625" customWidth="1"/>
    <col min="9" max="9" width="15.6640625" customWidth="1"/>
  </cols>
  <sheetData>
    <row r="1" spans="1:15" ht="13.2" customHeight="1" x14ac:dyDescent="0.3">
      <c r="A1" s="2" t="s">
        <v>65</v>
      </c>
      <c r="J1" s="14" t="str">
        <f>HYPERLINK("#'Verzeichnis'!A1", "Zurück zum Verzeichnis")</f>
        <v>Zurück zum Verzeichnis</v>
      </c>
      <c r="O1" s="1"/>
    </row>
    <row r="2" spans="1:15" ht="13.2" customHeight="1" x14ac:dyDescent="0.3">
      <c r="A2" s="2" t="s">
        <v>1</v>
      </c>
    </row>
    <row r="3" spans="1:15" ht="25.95" customHeight="1" x14ac:dyDescent="0.3">
      <c r="A3" s="15" t="s">
        <v>66</v>
      </c>
      <c r="B3" s="16" t="s">
        <v>67</v>
      </c>
      <c r="C3" s="16" t="s">
        <v>68</v>
      </c>
      <c r="D3" s="16" t="s">
        <v>69</v>
      </c>
      <c r="E3" s="16" t="s">
        <v>70</v>
      </c>
      <c r="F3" s="16" t="s">
        <v>71</v>
      </c>
      <c r="G3" s="16" t="s">
        <v>72</v>
      </c>
      <c r="H3" t="s">
        <v>66</v>
      </c>
      <c r="I3" s="16" t="s">
        <v>73</v>
      </c>
      <c r="J3" s="16" t="s">
        <v>67</v>
      </c>
      <c r="K3" s="16" t="s">
        <v>68</v>
      </c>
      <c r="L3" s="16" t="s">
        <v>69</v>
      </c>
      <c r="M3" s="16" t="s">
        <v>70</v>
      </c>
    </row>
    <row r="4" spans="1:15" ht="13.2" customHeight="1" x14ac:dyDescent="0.3">
      <c r="A4" s="2" t="s">
        <v>74</v>
      </c>
      <c r="B4" s="17">
        <v>324.295441796906</v>
      </c>
      <c r="C4" s="17">
        <v>357.680567767686</v>
      </c>
      <c r="D4" s="17">
        <v>369.83701993891702</v>
      </c>
      <c r="E4" s="17">
        <v>360.29877246798702</v>
      </c>
      <c r="F4" s="19"/>
      <c r="G4" s="19"/>
      <c r="I4" s="167" t="s">
        <v>75</v>
      </c>
      <c r="J4" s="6">
        <v>1.6333447479493099E-2</v>
      </c>
      <c r="K4" s="6">
        <v>1.6752097863543199E-2</v>
      </c>
      <c r="L4" s="6">
        <v>1.69807157652841E-2</v>
      </c>
      <c r="M4" s="6">
        <v>1.7461820777068201E-2</v>
      </c>
    </row>
    <row r="5" spans="1:15" ht="13.2" customHeight="1" x14ac:dyDescent="0.3">
      <c r="A5" s="1" t="s">
        <v>76</v>
      </c>
      <c r="B5" s="18"/>
      <c r="C5" s="18">
        <v>33.385125970779598</v>
      </c>
      <c r="D5" s="18">
        <v>12.1564521712311</v>
      </c>
      <c r="E5" s="18">
        <v>-9.5382474709298304</v>
      </c>
      <c r="F5" s="18">
        <v>36.003330671080803</v>
      </c>
      <c r="G5" s="18">
        <v>12.001110223693599</v>
      </c>
      <c r="I5" s="167"/>
    </row>
    <row r="6" spans="1:15" ht="13.2" customHeight="1" x14ac:dyDescent="0.3">
      <c r="A6" s="7" t="s">
        <v>77</v>
      </c>
      <c r="B6" s="8"/>
      <c r="C6" s="8">
        <v>0.102946639600588</v>
      </c>
      <c r="D6" s="8">
        <v>3.3986895757576401E-2</v>
      </c>
      <c r="E6" s="8">
        <v>-2.57904075489933E-2</v>
      </c>
      <c r="F6" s="8">
        <v>0.11102015640919299</v>
      </c>
      <c r="G6" s="8">
        <v>3.5715906139452698E-2</v>
      </c>
      <c r="I6" s="167"/>
      <c r="J6" s="9"/>
      <c r="K6" s="9"/>
      <c r="L6" s="9"/>
      <c r="M6" s="9"/>
    </row>
    <row r="7" spans="1:15" ht="13.2" customHeight="1" x14ac:dyDescent="0.3">
      <c r="A7" s="2" t="s">
        <v>78</v>
      </c>
      <c r="B7" s="17">
        <v>155.847163543866</v>
      </c>
      <c r="C7" s="17">
        <v>168.322267031595</v>
      </c>
      <c r="D7" s="17">
        <v>176.950534481023</v>
      </c>
      <c r="E7" s="17">
        <v>183.222588644496</v>
      </c>
      <c r="F7" s="19"/>
      <c r="G7" s="19"/>
      <c r="I7" s="167" t="s">
        <v>79</v>
      </c>
      <c r="J7" s="6">
        <v>2.40355808452902E-2</v>
      </c>
      <c r="K7" s="6">
        <v>2.3566404151927699E-2</v>
      </c>
      <c r="L7" s="6">
        <v>2.3703923433180701E-2</v>
      </c>
      <c r="M7" s="6">
        <v>2.3932694628422801E-2</v>
      </c>
    </row>
    <row r="8" spans="1:15" ht="13.2" customHeight="1" x14ac:dyDescent="0.3">
      <c r="A8" s="1" t="s">
        <v>76</v>
      </c>
      <c r="B8" s="18"/>
      <c r="C8" s="18">
        <v>12.4751034877288</v>
      </c>
      <c r="D8" s="18">
        <v>8.6282674494283906</v>
      </c>
      <c r="E8" s="18">
        <v>6.2720541634728599</v>
      </c>
      <c r="F8" s="18">
        <v>27.3754251006301</v>
      </c>
      <c r="G8" s="18">
        <v>9.1251417002100297</v>
      </c>
      <c r="I8" s="167"/>
    </row>
    <row r="9" spans="1:15" ht="13.2" customHeight="1" x14ac:dyDescent="0.3">
      <c r="A9" s="7" t="s">
        <v>77</v>
      </c>
      <c r="B9" s="8"/>
      <c r="C9" s="8">
        <v>8.0047035852644804E-2</v>
      </c>
      <c r="D9" s="8">
        <v>5.1260404232844801E-2</v>
      </c>
      <c r="E9" s="8">
        <v>3.5445240003756498E-2</v>
      </c>
      <c r="F9" s="8">
        <v>0.175655587680457</v>
      </c>
      <c r="G9" s="8">
        <v>5.5423364350393002E-2</v>
      </c>
      <c r="I9" s="167"/>
      <c r="J9" s="9"/>
      <c r="K9" s="9"/>
      <c r="L9" s="9"/>
      <c r="M9" s="9"/>
    </row>
    <row r="10" spans="1:15" ht="13.2" customHeight="1" x14ac:dyDescent="0.3">
      <c r="A10" s="2" t="s">
        <v>80</v>
      </c>
      <c r="B10" s="17">
        <v>168.448278253041</v>
      </c>
      <c r="C10" s="17">
        <v>189.358300736091</v>
      </c>
      <c r="D10" s="17">
        <v>192.886485457893</v>
      </c>
      <c r="E10" s="17">
        <v>177.07618382349</v>
      </c>
      <c r="F10" s="19"/>
      <c r="G10" s="19"/>
      <c r="I10" s="167" t="s">
        <v>80</v>
      </c>
      <c r="J10" s="6">
        <v>1.39974753902492E-2</v>
      </c>
      <c r="K10" s="6">
        <v>1.46053513564521E-2</v>
      </c>
      <c r="L10" s="6">
        <v>1.5202564094980799E-2</v>
      </c>
      <c r="M10" s="6">
        <v>1.522675583348E-2</v>
      </c>
    </row>
    <row r="11" spans="1:15" ht="13.2" customHeight="1" x14ac:dyDescent="0.3">
      <c r="A11" s="1" t="s">
        <v>76</v>
      </c>
      <c r="B11" s="18"/>
      <c r="C11" s="18">
        <v>20.910022483049701</v>
      </c>
      <c r="D11" s="18">
        <v>3.52818472180246</v>
      </c>
      <c r="E11" s="18">
        <v>-15.8103016344028</v>
      </c>
      <c r="F11" s="18">
        <v>8.6279055704493093</v>
      </c>
      <c r="G11" s="18">
        <v>2.8759685234830998</v>
      </c>
      <c r="I11" s="167"/>
    </row>
    <row r="12" spans="1:15" ht="13.2" customHeight="1" x14ac:dyDescent="0.3">
      <c r="A12" s="1" t="s">
        <v>81</v>
      </c>
      <c r="B12" s="5"/>
      <c r="C12" s="5">
        <v>0.12413319209852</v>
      </c>
      <c r="D12" s="5">
        <v>1.8632321414415901E-2</v>
      </c>
      <c r="E12" s="5">
        <v>-8.1966870809381795E-2</v>
      </c>
      <c r="F12" s="5">
        <v>5.1219909517202497E-2</v>
      </c>
      <c r="G12" s="5">
        <v>1.6789827200413901E-2</v>
      </c>
      <c r="I12" s="167"/>
    </row>
    <row r="13" spans="1:15" ht="13.2" customHeight="1" x14ac:dyDescent="0.3">
      <c r="A13" s="1" t="s">
        <v>82</v>
      </c>
      <c r="B13" s="20">
        <v>100</v>
      </c>
      <c r="C13" s="18">
        <v>103.1</v>
      </c>
      <c r="D13" s="18">
        <v>110.2</v>
      </c>
      <c r="E13" s="18">
        <v>116.7</v>
      </c>
      <c r="F13" s="18">
        <v>16.7</v>
      </c>
      <c r="G13" s="18">
        <v>5.56666666666667</v>
      </c>
      <c r="I13" s="167"/>
    </row>
    <row r="14" spans="1:15" ht="13.2" customHeight="1" x14ac:dyDescent="0.3">
      <c r="A14" s="10" t="s">
        <v>83</v>
      </c>
      <c r="B14" s="11"/>
      <c r="C14" s="11">
        <v>9.0332873034451894E-2</v>
      </c>
      <c r="D14" s="11">
        <v>-4.6996439765641801E-2</v>
      </c>
      <c r="E14" s="11">
        <v>-0.13309982144981899</v>
      </c>
      <c r="F14" s="11">
        <v>-9.9211731347727206E-2</v>
      </c>
      <c r="G14" s="11">
        <v>-3.42288217165631E-2</v>
      </c>
      <c r="I14" s="167"/>
      <c r="J14" s="12"/>
      <c r="K14" s="12"/>
      <c r="L14" s="12"/>
      <c r="M14" s="12"/>
    </row>
    <row r="15" spans="1:15" ht="169.2" customHeight="1" x14ac:dyDescent="0.3">
      <c r="A15" s="165" t="s">
        <v>575</v>
      </c>
      <c r="B15" s="166"/>
      <c r="C15" s="166"/>
      <c r="D15" s="166"/>
      <c r="E15" s="166"/>
      <c r="F15" s="166"/>
      <c r="G15" s="166"/>
    </row>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4">
    <mergeCell ref="A15:G15"/>
    <mergeCell ref="I4:I6"/>
    <mergeCell ref="I7:I9"/>
    <mergeCell ref="I10:I14"/>
  </mergeCells>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384</v>
      </c>
      <c r="J1" s="14" t="str">
        <f>HYPERLINK("#'Verzeichnis'!A1", "Zurück zum Verzeichnis")</f>
        <v>Zurück zum Verzeichnis</v>
      </c>
      <c r="O1" s="1"/>
    </row>
    <row r="2" spans="1:20" ht="13.2" customHeight="1" x14ac:dyDescent="0.3">
      <c r="A2" s="170" t="s">
        <v>35</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7" t="s">
        <v>80</v>
      </c>
      <c r="J3" s="167"/>
      <c r="L3" s="167" t="s">
        <v>73</v>
      </c>
      <c r="M3" s="167"/>
      <c r="N3" s="167"/>
      <c r="O3" s="166"/>
      <c r="P3" s="166"/>
      <c r="Q3" s="166"/>
      <c r="R3" s="166"/>
      <c r="S3" s="167"/>
      <c r="T3" s="167"/>
    </row>
    <row r="4" spans="1:20" ht="13.2" customHeight="1" x14ac:dyDescent="0.3">
      <c r="A4" s="166"/>
      <c r="B4" s="167" t="s">
        <v>176</v>
      </c>
      <c r="C4" s="167" t="s">
        <v>177</v>
      </c>
      <c r="D4" s="173" t="s">
        <v>385</v>
      </c>
      <c r="E4" s="173" t="s">
        <v>181</v>
      </c>
      <c r="F4" s="173" t="s">
        <v>95</v>
      </c>
      <c r="G4" s="173" t="s">
        <v>96</v>
      </c>
      <c r="H4" s="173" t="s">
        <v>97</v>
      </c>
      <c r="I4" s="167" t="s">
        <v>176</v>
      </c>
      <c r="J4" s="167" t="s">
        <v>177</v>
      </c>
      <c r="L4" s="167" t="s">
        <v>79</v>
      </c>
      <c r="M4" s="167"/>
      <c r="N4" s="173" t="s">
        <v>385</v>
      </c>
      <c r="O4" s="173" t="s">
        <v>181</v>
      </c>
      <c r="P4" s="173" t="s">
        <v>95</v>
      </c>
      <c r="Q4" s="173" t="s">
        <v>96</v>
      </c>
      <c r="R4" s="173" t="s">
        <v>97</v>
      </c>
      <c r="S4" s="167" t="s">
        <v>80</v>
      </c>
      <c r="T4" s="167"/>
    </row>
    <row r="5" spans="1:20" ht="13.2" customHeight="1" x14ac:dyDescent="0.3">
      <c r="A5" s="166"/>
      <c r="B5" s="167"/>
      <c r="C5" s="167"/>
      <c r="D5" s="173"/>
      <c r="E5" s="173"/>
      <c r="F5" s="173"/>
      <c r="G5" s="173"/>
      <c r="H5" s="173"/>
      <c r="I5" s="167"/>
      <c r="J5" s="167"/>
      <c r="L5" s="167"/>
      <c r="M5" s="167"/>
      <c r="N5" s="173"/>
      <c r="O5" s="173"/>
      <c r="P5" s="173"/>
      <c r="Q5" s="173"/>
      <c r="R5" s="173"/>
      <c r="S5" s="167"/>
      <c r="T5" s="167"/>
    </row>
    <row r="6" spans="1:20" ht="13.2" customHeight="1" x14ac:dyDescent="0.3">
      <c r="A6" s="166"/>
      <c r="B6" s="167"/>
      <c r="C6" s="167"/>
      <c r="D6" s="173"/>
      <c r="E6" s="173"/>
      <c r="F6" s="173"/>
      <c r="G6" s="173"/>
      <c r="H6" s="173"/>
      <c r="I6" s="167"/>
      <c r="J6" s="167"/>
      <c r="L6" s="167"/>
      <c r="M6" s="167"/>
      <c r="N6" s="173"/>
      <c r="O6" s="173"/>
      <c r="P6" s="173"/>
      <c r="Q6" s="173"/>
      <c r="R6" s="173"/>
      <c r="S6" s="167"/>
      <c r="T6" s="167"/>
    </row>
    <row r="7" spans="1:20" ht="13.2" customHeight="1" x14ac:dyDescent="0.3">
      <c r="A7" s="166" t="s">
        <v>372</v>
      </c>
      <c r="B7" s="167" t="s">
        <v>350</v>
      </c>
      <c r="C7" s="167" t="s">
        <v>351</v>
      </c>
      <c r="D7" s="173" t="s">
        <v>386</v>
      </c>
      <c r="E7" s="173" t="s">
        <v>387</v>
      </c>
      <c r="F7" s="173" t="s">
        <v>388</v>
      </c>
      <c r="G7" s="173" t="s">
        <v>389</v>
      </c>
      <c r="H7" s="173" t="s">
        <v>390</v>
      </c>
      <c r="I7" s="167" t="s">
        <v>358</v>
      </c>
      <c r="J7" s="167" t="s">
        <v>359</v>
      </c>
      <c r="K7" t="s">
        <v>66</v>
      </c>
      <c r="L7" s="16" t="s">
        <v>176</v>
      </c>
      <c r="M7" s="16" t="s">
        <v>177</v>
      </c>
      <c r="N7" s="173" t="s">
        <v>177</v>
      </c>
      <c r="O7" s="173" t="s">
        <v>391</v>
      </c>
      <c r="P7" s="173" t="s">
        <v>392</v>
      </c>
      <c r="Q7" s="173" t="s">
        <v>393</v>
      </c>
      <c r="R7" s="173" t="s">
        <v>394</v>
      </c>
      <c r="S7" s="16" t="s">
        <v>176</v>
      </c>
      <c r="T7" s="16" t="s">
        <v>177</v>
      </c>
    </row>
    <row r="8" spans="1:20" ht="13.2" customHeight="1" x14ac:dyDescent="0.3">
      <c r="A8" s="28" t="s">
        <v>122</v>
      </c>
      <c r="B8" s="137">
        <v>222588.159659931</v>
      </c>
      <c r="C8" s="137">
        <v>183222.58864449599</v>
      </c>
      <c r="D8" s="6">
        <v>5.0150777994512402E-3</v>
      </c>
      <c r="E8" s="6">
        <v>7.23648494750563E-3</v>
      </c>
      <c r="F8" s="6">
        <v>3.2948508323232803E-2</v>
      </c>
      <c r="G8" s="6">
        <v>4.0237688633287501E-3</v>
      </c>
      <c r="H8" s="6">
        <v>0.106586921470416</v>
      </c>
      <c r="I8" s="137">
        <v>215121.193126197</v>
      </c>
      <c r="J8" s="137">
        <v>177076.18382348999</v>
      </c>
      <c r="L8" s="6">
        <v>3.0499718609550398E-2</v>
      </c>
      <c r="M8" s="6">
        <v>2.3932694628422801E-2</v>
      </c>
      <c r="N8" s="6">
        <v>5.8814229435261399E-2</v>
      </c>
      <c r="O8" s="6">
        <v>5.2426306564245802E-2</v>
      </c>
      <c r="P8" s="6">
        <v>2.6126851459233699E-2</v>
      </c>
      <c r="Q8" s="6">
        <v>0.12745972678137499</v>
      </c>
      <c r="R8" s="6">
        <v>2.1532006479934699E-2</v>
      </c>
      <c r="S8" s="6">
        <v>2.1693161693501599E-2</v>
      </c>
      <c r="T8" s="6">
        <v>1.522675583348E-2</v>
      </c>
    </row>
    <row r="9" spans="1:20" ht="13.2" customHeight="1" x14ac:dyDescent="0.3">
      <c r="A9" s="1" t="s">
        <v>156</v>
      </c>
      <c r="B9" s="124">
        <v>164364.83011978099</v>
      </c>
      <c r="C9" s="124">
        <v>162383.38410234899</v>
      </c>
      <c r="D9" s="5">
        <v>6.6155723831514603E-3</v>
      </c>
      <c r="E9" s="5">
        <v>8.9075334639093107E-3</v>
      </c>
      <c r="F9" s="5">
        <v>3.5232278518580698E-2</v>
      </c>
      <c r="G9" s="61">
        <v>3.3585421878994E-3</v>
      </c>
      <c r="H9" s="5">
        <v>0.112391273828278</v>
      </c>
      <c r="I9" s="124">
        <v>164518.24358513099</v>
      </c>
      <c r="J9" s="124">
        <v>162534.94814224899</v>
      </c>
      <c r="L9" s="5">
        <v>2.8671543251481801E-2</v>
      </c>
      <c r="M9" s="5">
        <v>2.8949620092555299E-2</v>
      </c>
      <c r="N9" s="5">
        <v>6.2663854343493294E-2</v>
      </c>
      <c r="O9" s="5">
        <v>3.9921700461207403E-2</v>
      </c>
      <c r="P9" s="5">
        <v>2.8253587316550401E-2</v>
      </c>
      <c r="Q9" s="61">
        <v>0.18091854482296099</v>
      </c>
      <c r="R9" s="5">
        <v>2.4017529759615901E-2</v>
      </c>
      <c r="S9" s="5">
        <v>1.8043260255754499E-2</v>
      </c>
      <c r="T9" s="5">
        <v>1.8343030645008699E-2</v>
      </c>
    </row>
    <row r="10" spans="1:20" ht="13.2" customHeight="1" x14ac:dyDescent="0.3">
      <c r="A10" s="7" t="s">
        <v>157</v>
      </c>
      <c r="B10" s="125">
        <v>528162.64104443404</v>
      </c>
      <c r="C10" s="125">
        <v>231811.30474694699</v>
      </c>
      <c r="D10" s="8">
        <v>2.40101828212704E-3</v>
      </c>
      <c r="E10" s="52">
        <v>4.5071909388270503E-3</v>
      </c>
      <c r="F10" s="8">
        <v>2.9218466825230001E-2</v>
      </c>
      <c r="G10" s="52">
        <v>5.1102718354685897E-3</v>
      </c>
      <c r="H10" s="8">
        <v>9.7106775347152105E-2</v>
      </c>
      <c r="I10" s="125">
        <v>480701.50577173801</v>
      </c>
      <c r="J10" s="125">
        <v>210980.54763285301</v>
      </c>
      <c r="L10" s="8">
        <v>5.3755733656044503E-2</v>
      </c>
      <c r="M10" s="8">
        <v>4.6660060130483801E-2</v>
      </c>
      <c r="N10" s="8">
        <v>0.12645380427542199</v>
      </c>
      <c r="O10" s="52">
        <v>0.23015966663599799</v>
      </c>
      <c r="P10" s="8">
        <v>6.4628598266107298E-2</v>
      </c>
      <c r="Q10" s="52">
        <v>0.21112306684307999</v>
      </c>
      <c r="R10" s="8">
        <v>4.9940726165732599E-2</v>
      </c>
      <c r="S10" s="8">
        <v>3.7612975692573603E-2</v>
      </c>
      <c r="T10" s="8">
        <v>2.8754090903913E-2</v>
      </c>
    </row>
    <row r="11" spans="1:20" ht="13.2" customHeight="1" x14ac:dyDescent="0.3">
      <c r="A11" s="28" t="s">
        <v>213</v>
      </c>
      <c r="B11" s="137">
        <v>290522.44937708898</v>
      </c>
      <c r="C11" s="137">
        <v>217386.04747334099</v>
      </c>
      <c r="D11" s="6">
        <v>4.1870779904387796E-3</v>
      </c>
      <c r="E11" s="6">
        <v>5.1534015677073396E-3</v>
      </c>
      <c r="F11" s="6">
        <v>3.08232603773353E-2</v>
      </c>
      <c r="G11" s="106">
        <v>1.2382116347412399E-3</v>
      </c>
      <c r="H11" s="6">
        <v>0.10188717135320299</v>
      </c>
      <c r="I11" s="137">
        <v>265643.17154632101</v>
      </c>
      <c r="J11" s="137">
        <v>198769.903064474</v>
      </c>
      <c r="L11" s="6">
        <v>2.6991512308395402E-2</v>
      </c>
      <c r="M11" s="6">
        <v>2.4531713713245199E-2</v>
      </c>
      <c r="N11" s="6">
        <v>0.114502233030498</v>
      </c>
      <c r="O11" s="6">
        <v>7.6627804761325802E-2</v>
      </c>
      <c r="P11" s="6">
        <v>3.34680817133442E-2</v>
      </c>
      <c r="Q11" s="106">
        <v>0.21434751470835101</v>
      </c>
      <c r="R11" s="6">
        <v>2.76590733317282E-2</v>
      </c>
      <c r="S11" s="6">
        <v>2.9494873071085202E-2</v>
      </c>
      <c r="T11" s="6">
        <v>2.35714689908386E-2</v>
      </c>
    </row>
    <row r="12" spans="1:20" ht="13.2" customHeight="1" x14ac:dyDescent="0.3">
      <c r="A12" s="1" t="s">
        <v>156</v>
      </c>
      <c r="B12" s="124">
        <v>241743.79522173299</v>
      </c>
      <c r="C12" s="124">
        <v>231571.29634521701</v>
      </c>
      <c r="D12" s="5">
        <v>5.8817991187645703E-3</v>
      </c>
      <c r="E12" s="5">
        <v>5.9151843698423299E-3</v>
      </c>
      <c r="F12" s="5">
        <v>3.2155991312586597E-2</v>
      </c>
      <c r="G12" s="61">
        <v>1.7271006704500801E-3</v>
      </c>
      <c r="H12" s="5">
        <v>0.10065409332634299</v>
      </c>
      <c r="I12" s="124">
        <v>203216.993304376</v>
      </c>
      <c r="J12" s="124">
        <v>194665.689498703</v>
      </c>
      <c r="L12" s="5">
        <v>2.85805004514634E-2</v>
      </c>
      <c r="M12" s="5">
        <v>3.0743155190119598E-2</v>
      </c>
      <c r="N12" s="5">
        <v>0.112919129769929</v>
      </c>
      <c r="O12" s="5">
        <v>8.6081803338225599E-2</v>
      </c>
      <c r="P12" s="5">
        <v>3.8013634985144901E-2</v>
      </c>
      <c r="Q12" s="61">
        <v>0.21244437686891099</v>
      </c>
      <c r="R12" s="5">
        <v>3.4462952653424701E-2</v>
      </c>
      <c r="S12" s="5">
        <v>2.8600154610334799E-2</v>
      </c>
      <c r="T12" s="5">
        <v>3.08331039577305E-2</v>
      </c>
    </row>
    <row r="13" spans="1:20" ht="13.2" customHeight="1" x14ac:dyDescent="0.3">
      <c r="A13" s="7" t="s">
        <v>157</v>
      </c>
      <c r="B13" s="125">
        <v>427978.05327244999</v>
      </c>
      <c r="C13" s="125">
        <v>198073.27642781701</v>
      </c>
      <c r="D13" s="52">
        <v>1.4895577158964E-3</v>
      </c>
      <c r="E13" s="8">
        <v>3.9408572032035996E-3</v>
      </c>
      <c r="F13" s="8">
        <v>2.8701926868085901E-2</v>
      </c>
      <c r="G13" s="52">
        <v>4.6003753648773998E-4</v>
      </c>
      <c r="H13" s="8">
        <v>0.103849885408014</v>
      </c>
      <c r="I13" s="125">
        <v>441556.75870263902</v>
      </c>
      <c r="J13" s="125">
        <v>204357.660997634</v>
      </c>
      <c r="L13" s="8">
        <v>4.33632014246517E-2</v>
      </c>
      <c r="M13" s="8">
        <v>3.8647125465549201E-2</v>
      </c>
      <c r="N13" s="52">
        <v>0.218952183964436</v>
      </c>
      <c r="O13" s="8">
        <v>0.141357818046809</v>
      </c>
      <c r="P13" s="8">
        <v>6.4434867186395198E-2</v>
      </c>
      <c r="Q13" s="52">
        <v>0.52655231982906903</v>
      </c>
      <c r="R13" s="8">
        <v>4.5747041810994801E-2</v>
      </c>
      <c r="S13" s="8">
        <v>4.2134244437905699E-2</v>
      </c>
      <c r="T13" s="8">
        <v>3.7679227165235002E-2</v>
      </c>
    </row>
    <row r="14" spans="1:20" ht="13.2" customHeight="1" x14ac:dyDescent="0.3">
      <c r="A14" s="28" t="s">
        <v>214</v>
      </c>
      <c r="B14" s="138">
        <v>474627</v>
      </c>
      <c r="C14" s="138">
        <v>227820.96</v>
      </c>
      <c r="D14" s="106">
        <v>6.0484338227702996E-3</v>
      </c>
      <c r="E14" s="106">
        <v>3.9754024388274E-3</v>
      </c>
      <c r="F14" s="106">
        <v>2.59637216874163E-2</v>
      </c>
      <c r="G14" s="106">
        <v>1.8101934080165399E-2</v>
      </c>
      <c r="H14" s="106">
        <v>9.2224350209041295E-2</v>
      </c>
      <c r="I14" s="138">
        <v>527776.58333333302</v>
      </c>
      <c r="J14" s="137">
        <v>253332.76</v>
      </c>
      <c r="L14" s="106">
        <v>0.59932739522340905</v>
      </c>
      <c r="M14" s="106">
        <v>0.27154999874562402</v>
      </c>
      <c r="N14" s="106">
        <v>0.30722656503854401</v>
      </c>
      <c r="O14" s="106">
        <v>0.22582573505652301</v>
      </c>
      <c r="P14" s="106">
        <v>0.307300413205159</v>
      </c>
      <c r="Q14" s="106">
        <v>0.41322179008602899</v>
      </c>
      <c r="R14" s="106">
        <v>0.25436126099647799</v>
      </c>
      <c r="S14" s="106">
        <v>0.39565097835572299</v>
      </c>
      <c r="T14" s="6">
        <v>0.123894036376165</v>
      </c>
    </row>
    <row r="15" spans="1:20" ht="13.2" customHeight="1" x14ac:dyDescent="0.3">
      <c r="A15" s="1" t="s">
        <v>156</v>
      </c>
      <c r="B15" s="127">
        <v>92128.125</v>
      </c>
      <c r="C15" s="127">
        <v>92128.125</v>
      </c>
      <c r="D15" s="61">
        <v>4.2060988433228E-4</v>
      </c>
      <c r="E15" s="61">
        <v>8.7988874190156399E-3</v>
      </c>
      <c r="F15" s="61">
        <v>2.7532308944744101E-2</v>
      </c>
      <c r="G15" s="61">
        <v>1.6501475526610399E-2</v>
      </c>
      <c r="H15" s="61">
        <v>0.13595603948305701</v>
      </c>
      <c r="I15" s="124">
        <v>196234</v>
      </c>
      <c r="J15" s="124">
        <v>196234</v>
      </c>
      <c r="L15" s="61">
        <v>0.226772116007145</v>
      </c>
      <c r="M15" s="61">
        <v>0.226772116007145</v>
      </c>
      <c r="N15" s="61">
        <v>0.63997454238055296</v>
      </c>
      <c r="O15" s="61">
        <v>0.43727176480153301</v>
      </c>
      <c r="P15" s="61">
        <v>0.27164101803367602</v>
      </c>
      <c r="Q15" s="61">
        <v>1</v>
      </c>
      <c r="R15" s="61">
        <v>0.233966387317595</v>
      </c>
      <c r="S15" s="5">
        <v>7.75287401080203E-2</v>
      </c>
      <c r="T15" s="5">
        <v>7.75287401080203E-2</v>
      </c>
    </row>
    <row r="16" spans="1:20" ht="13.2" customHeight="1" x14ac:dyDescent="0.3">
      <c r="A16" s="7" t="s">
        <v>157</v>
      </c>
      <c r="B16" s="125" t="s">
        <v>158</v>
      </c>
      <c r="C16" s="125" t="s">
        <v>158</v>
      </c>
      <c r="D16" s="8" t="s">
        <v>158</v>
      </c>
      <c r="E16" s="8" t="s">
        <v>158</v>
      </c>
      <c r="F16" s="8" t="s">
        <v>158</v>
      </c>
      <c r="G16" s="8" t="s">
        <v>158</v>
      </c>
      <c r="H16" s="8" t="s">
        <v>158</v>
      </c>
      <c r="I16" s="125" t="s">
        <v>158</v>
      </c>
      <c r="J16" s="125"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337918.16555385297</v>
      </c>
      <c r="C17" s="137">
        <v>300342.48083471198</v>
      </c>
      <c r="D17" s="106">
        <v>4.2976121831434597E-3</v>
      </c>
      <c r="E17" s="106">
        <v>4.57594146741721E-3</v>
      </c>
      <c r="F17" s="6">
        <v>2.73559862826427E-2</v>
      </c>
      <c r="G17" s="106">
        <v>2.2128869993891701E-2</v>
      </c>
      <c r="H17" s="6">
        <v>8.2442808291181405E-2</v>
      </c>
      <c r="I17" s="137">
        <v>316443.13893753599</v>
      </c>
      <c r="J17" s="137">
        <v>281255.42536563199</v>
      </c>
      <c r="L17" s="6">
        <v>0.139401173042872</v>
      </c>
      <c r="M17" s="6">
        <v>0.10801376187947501</v>
      </c>
      <c r="N17" s="106">
        <v>0.39849750114666499</v>
      </c>
      <c r="O17" s="106">
        <v>0.21372050584486799</v>
      </c>
      <c r="P17" s="6">
        <v>0.13637226638576</v>
      </c>
      <c r="Q17" s="106">
        <v>0.51944431152229997</v>
      </c>
      <c r="R17" s="6">
        <v>0.11554940080710301</v>
      </c>
      <c r="S17" s="6">
        <v>0.12782241972952599</v>
      </c>
      <c r="T17" s="6">
        <v>0.106132921704558</v>
      </c>
    </row>
    <row r="18" spans="1:20" ht="13.2" customHeight="1" x14ac:dyDescent="0.3">
      <c r="A18" s="1" t="s">
        <v>156</v>
      </c>
      <c r="B18" s="124">
        <v>275714.064306268</v>
      </c>
      <c r="C18" s="124">
        <v>275714.064306268</v>
      </c>
      <c r="D18" s="61">
        <v>6.02041069706596E-3</v>
      </c>
      <c r="E18" s="61">
        <v>5.06337108387635E-3</v>
      </c>
      <c r="F18" s="61">
        <v>2.59544575828431E-2</v>
      </c>
      <c r="G18" s="61">
        <v>3.0999745893255801E-2</v>
      </c>
      <c r="H18" s="5">
        <v>8.9306928158483206E-2</v>
      </c>
      <c r="I18" s="124">
        <v>264465.61633095599</v>
      </c>
      <c r="J18" s="124">
        <v>264465.61633095599</v>
      </c>
      <c r="L18" s="5">
        <v>0.118122099158219</v>
      </c>
      <c r="M18" s="5">
        <v>0.118122099158219</v>
      </c>
      <c r="N18" s="61">
        <v>0.35260626127037398</v>
      </c>
      <c r="O18" s="61">
        <v>0.24396538864359299</v>
      </c>
      <c r="P18" s="61">
        <v>0.16008267580257399</v>
      </c>
      <c r="Q18" s="61">
        <v>0.46542067950422</v>
      </c>
      <c r="R18" s="5">
        <v>0.13612496550841399</v>
      </c>
      <c r="S18" s="5">
        <v>0.12586599687205999</v>
      </c>
      <c r="T18" s="5">
        <v>0.12586599687205999</v>
      </c>
    </row>
    <row r="19" spans="1:20" ht="13.2" customHeight="1" x14ac:dyDescent="0.3">
      <c r="A19" s="7" t="s">
        <v>157</v>
      </c>
      <c r="B19" s="125" t="s">
        <v>158</v>
      </c>
      <c r="C19" s="125" t="s">
        <v>158</v>
      </c>
      <c r="D19" s="8" t="s">
        <v>158</v>
      </c>
      <c r="E19" s="8" t="s">
        <v>158</v>
      </c>
      <c r="F19" s="8" t="s">
        <v>158</v>
      </c>
      <c r="G19" s="8" t="s">
        <v>158</v>
      </c>
      <c r="H19" s="8" t="s">
        <v>158</v>
      </c>
      <c r="I19" s="125" t="s">
        <v>158</v>
      </c>
      <c r="J19" s="125"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406420.65600132599</v>
      </c>
      <c r="C20" s="137">
        <v>310477.38057244202</v>
      </c>
      <c r="D20" s="106">
        <v>7.6951653213236998E-3</v>
      </c>
      <c r="E20" s="106">
        <v>4.4312558573818299E-3</v>
      </c>
      <c r="F20" s="6">
        <v>3.7479619503008502E-2</v>
      </c>
      <c r="G20" s="106">
        <v>1.19307906467662E-2</v>
      </c>
      <c r="H20" s="106">
        <v>0.118808299160689</v>
      </c>
      <c r="I20" s="137">
        <v>272934.57808355399</v>
      </c>
      <c r="J20" s="137">
        <v>208503.21365248199</v>
      </c>
      <c r="L20" s="6">
        <v>0.112028686161814</v>
      </c>
      <c r="M20" s="6">
        <v>9.1270092798101402E-2</v>
      </c>
      <c r="N20" s="106">
        <v>0.224768947240539</v>
      </c>
      <c r="O20" s="106">
        <v>0.220701535408212</v>
      </c>
      <c r="P20" s="6">
        <v>0.121868168530242</v>
      </c>
      <c r="Q20" s="106">
        <v>0.42328543885196801</v>
      </c>
      <c r="R20" s="106">
        <v>0.23322094035799701</v>
      </c>
      <c r="S20" s="6">
        <v>0.117608121677275</v>
      </c>
      <c r="T20" s="6">
        <v>0.1059621175005</v>
      </c>
    </row>
    <row r="21" spans="1:20" ht="13.2" customHeight="1" x14ac:dyDescent="0.3">
      <c r="A21" s="1" t="s">
        <v>156</v>
      </c>
      <c r="B21" s="124">
        <v>337353.48464238702</v>
      </c>
      <c r="C21" s="124">
        <v>337353.48464238702</v>
      </c>
      <c r="D21" s="61">
        <v>1.00970997772785E-2</v>
      </c>
      <c r="E21" s="61">
        <v>4.4309772524894504E-3</v>
      </c>
      <c r="F21" s="5">
        <v>3.9678379338732001E-2</v>
      </c>
      <c r="G21" s="61">
        <v>3.70615379227868E-3</v>
      </c>
      <c r="H21" s="61">
        <v>0.126667041362236</v>
      </c>
      <c r="I21" s="124">
        <v>229242.78652917899</v>
      </c>
      <c r="J21" s="124">
        <v>229242.78652917899</v>
      </c>
      <c r="L21" s="5">
        <v>0.12184840762009699</v>
      </c>
      <c r="M21" s="5">
        <v>0.12184840762009699</v>
      </c>
      <c r="N21" s="61">
        <v>0.20357155291863599</v>
      </c>
      <c r="O21" s="61">
        <v>0.228858755920748</v>
      </c>
      <c r="P21" s="5">
        <v>0.14486054385511599</v>
      </c>
      <c r="Q21" s="61">
        <v>0.52817799609831095</v>
      </c>
      <c r="R21" s="61">
        <v>0.312050993017982</v>
      </c>
      <c r="S21" s="5">
        <v>0.14381271502104201</v>
      </c>
      <c r="T21" s="5">
        <v>0.14381271502104201</v>
      </c>
    </row>
    <row r="22" spans="1:20" ht="13.2" customHeight="1" x14ac:dyDescent="0.3">
      <c r="A22" s="7" t="s">
        <v>157</v>
      </c>
      <c r="B22" s="139">
        <v>619994.717774763</v>
      </c>
      <c r="C22" s="125">
        <v>273778.37447573402</v>
      </c>
      <c r="D22" s="52">
        <v>3.65373402194281E-3</v>
      </c>
      <c r="E22" s="52">
        <v>4.4317246305948001E-3</v>
      </c>
      <c r="F22" s="52">
        <v>3.37800444384668E-2</v>
      </c>
      <c r="G22" s="52">
        <v>2.5769346785282601E-2</v>
      </c>
      <c r="H22" s="8">
        <v>0.105585387674343</v>
      </c>
      <c r="I22" s="139">
        <v>408041.217096337</v>
      </c>
      <c r="J22" s="125">
        <v>180183.569203116</v>
      </c>
      <c r="L22" s="52">
        <v>0.17252567875168101</v>
      </c>
      <c r="M22" s="8">
        <v>0.105653322118673</v>
      </c>
      <c r="N22" s="52">
        <v>0.69274234907723597</v>
      </c>
      <c r="O22" s="52">
        <v>0.50876870077724601</v>
      </c>
      <c r="P22" s="52">
        <v>0.19649890742141299</v>
      </c>
      <c r="Q22" s="52">
        <v>0.592980732357547</v>
      </c>
      <c r="R22" s="8">
        <v>0.12099296322971299</v>
      </c>
      <c r="S22" s="52">
        <v>0.16184947783036099</v>
      </c>
      <c r="T22" s="8">
        <v>9.7311289098869796E-2</v>
      </c>
    </row>
    <row r="23" spans="1:20" ht="13.2" customHeight="1" x14ac:dyDescent="0.3">
      <c r="A23" s="28" t="s">
        <v>168</v>
      </c>
      <c r="B23" s="137">
        <v>404919.942912611</v>
      </c>
      <c r="C23" s="137">
        <v>326836.59401357599</v>
      </c>
      <c r="D23" s="106">
        <v>3.3591270139576301E-3</v>
      </c>
      <c r="E23" s="106">
        <v>4.7491562778644199E-3</v>
      </c>
      <c r="F23" s="6">
        <v>3.93432346704225E-2</v>
      </c>
      <c r="G23" s="6">
        <v>0</v>
      </c>
      <c r="H23" s="6">
        <v>9.5016246061469897E-2</v>
      </c>
      <c r="I23" s="138">
        <v>354507.34036823601</v>
      </c>
      <c r="J23" s="137">
        <v>286145.38183853298</v>
      </c>
      <c r="L23" s="6">
        <v>0.12428912856357099</v>
      </c>
      <c r="M23" s="6">
        <v>0.102854186899639</v>
      </c>
      <c r="N23" s="106">
        <v>0.32475516969753998</v>
      </c>
      <c r="O23" s="106">
        <v>0.30489056609281201</v>
      </c>
      <c r="P23" s="6">
        <v>0.11051093941946399</v>
      </c>
      <c r="Q23" s="6" t="s">
        <v>158</v>
      </c>
      <c r="R23" s="6">
        <v>0.12635042607062699</v>
      </c>
      <c r="S23" s="106">
        <v>0.15320368045836999</v>
      </c>
      <c r="T23" s="6">
        <v>0.11351310966558099</v>
      </c>
    </row>
    <row r="24" spans="1:20" ht="13.2" customHeight="1" x14ac:dyDescent="0.3">
      <c r="A24" s="1" t="s">
        <v>156</v>
      </c>
      <c r="B24" s="124">
        <v>324788.974268855</v>
      </c>
      <c r="C24" s="124">
        <v>324788.974268855</v>
      </c>
      <c r="D24" s="61">
        <v>5.0661494255734201E-3</v>
      </c>
      <c r="E24" s="61">
        <v>6.1902432065216399E-3</v>
      </c>
      <c r="F24" s="5">
        <v>3.7367839719325099E-2</v>
      </c>
      <c r="G24" s="5">
        <v>0</v>
      </c>
      <c r="H24" s="5">
        <v>9.9015576550125703E-2</v>
      </c>
      <c r="I24" s="124">
        <v>245165.350632405</v>
      </c>
      <c r="J24" s="124">
        <v>245165.350632405</v>
      </c>
      <c r="L24" s="5">
        <v>0.110548296387088</v>
      </c>
      <c r="M24" s="5">
        <v>0.110548296387088</v>
      </c>
      <c r="N24" s="61">
        <v>0.296726570527589</v>
      </c>
      <c r="O24" s="61">
        <v>0.33039179771774402</v>
      </c>
      <c r="P24" s="5">
        <v>0.10992802847394301</v>
      </c>
      <c r="Q24" s="5" t="s">
        <v>158</v>
      </c>
      <c r="R24" s="5">
        <v>0.13770952107325099</v>
      </c>
      <c r="S24" s="5">
        <v>0.109958886144289</v>
      </c>
      <c r="T24" s="5">
        <v>0.109958886144289</v>
      </c>
    </row>
    <row r="25" spans="1:20" ht="13.2" customHeight="1" x14ac:dyDescent="0.3">
      <c r="A25" s="7" t="s">
        <v>157</v>
      </c>
      <c r="B25" s="139">
        <v>660196.37207908905</v>
      </c>
      <c r="C25" s="139">
        <v>330098.18603954499</v>
      </c>
      <c r="D25" s="52">
        <v>6.8379497305278E-4</v>
      </c>
      <c r="E25" s="52">
        <v>2.4906118043232098E-3</v>
      </c>
      <c r="F25" s="52">
        <v>4.2439173757191702E-2</v>
      </c>
      <c r="G25" s="8">
        <v>0</v>
      </c>
      <c r="H25" s="52">
        <v>8.8748292620635702E-2</v>
      </c>
      <c r="I25" s="139">
        <v>702842.486818454</v>
      </c>
      <c r="J25" s="139">
        <v>351421.243409227</v>
      </c>
      <c r="L25" s="52">
        <v>0.249826811970563</v>
      </c>
      <c r="M25" s="52">
        <v>0.249826811970563</v>
      </c>
      <c r="N25" s="52">
        <v>0.55441308773610798</v>
      </c>
      <c r="O25" s="52">
        <v>0.28874594665074499</v>
      </c>
      <c r="P25" s="52">
        <v>0.27851622588394798</v>
      </c>
      <c r="Q25" s="8" t="s">
        <v>158</v>
      </c>
      <c r="R25" s="52">
        <v>0.30339390108408798</v>
      </c>
      <c r="S25" s="52">
        <v>0.26269484959577799</v>
      </c>
      <c r="T25" s="52">
        <v>0.26269484959577799</v>
      </c>
    </row>
    <row r="26" spans="1:20" ht="13.2" customHeight="1" x14ac:dyDescent="0.3">
      <c r="A26" s="28" t="s">
        <v>169</v>
      </c>
      <c r="B26" s="137">
        <v>273313.59368055302</v>
      </c>
      <c r="C26" s="137">
        <v>208445.595811746</v>
      </c>
      <c r="D26" s="106">
        <v>6.6509137131447E-3</v>
      </c>
      <c r="E26" s="106">
        <v>4.7540506738706001E-3</v>
      </c>
      <c r="F26" s="6">
        <v>3.2544405598726699E-2</v>
      </c>
      <c r="G26" s="106">
        <v>3.5345613884288098E-3</v>
      </c>
      <c r="H26" s="6">
        <v>0.100998078332269</v>
      </c>
      <c r="I26" s="137">
        <v>231112.79502658799</v>
      </c>
      <c r="J26" s="137">
        <v>176260.696038928</v>
      </c>
      <c r="L26" s="6">
        <v>4.87473517485622E-2</v>
      </c>
      <c r="M26" s="6">
        <v>3.3841354083065898E-2</v>
      </c>
      <c r="N26" s="106">
        <v>0.16362327096856699</v>
      </c>
      <c r="O26" s="106">
        <v>0.153396282103131</v>
      </c>
      <c r="P26" s="6">
        <v>5.9787428127547802E-2</v>
      </c>
      <c r="Q26" s="106">
        <v>0.31599837048600998</v>
      </c>
      <c r="R26" s="6">
        <v>5.5153131122743601E-2</v>
      </c>
      <c r="S26" s="6">
        <v>5.5821259525377698E-2</v>
      </c>
      <c r="T26" s="6">
        <v>4.3015470453344501E-2</v>
      </c>
    </row>
    <row r="27" spans="1:20" ht="13.2" customHeight="1" x14ac:dyDescent="0.3">
      <c r="A27" s="1" t="s">
        <v>156</v>
      </c>
      <c r="B27" s="124">
        <v>216728.94778836201</v>
      </c>
      <c r="C27" s="124">
        <v>216728.94778836201</v>
      </c>
      <c r="D27" s="61">
        <v>8.3855328892168297E-3</v>
      </c>
      <c r="E27" s="61">
        <v>5.9320859642061899E-3</v>
      </c>
      <c r="F27" s="5">
        <v>3.6278977452573399E-2</v>
      </c>
      <c r="G27" s="61">
        <v>2.7734163478803598E-3</v>
      </c>
      <c r="H27" s="5">
        <v>0.109295087165341</v>
      </c>
      <c r="I27" s="124">
        <v>182201.54312556001</v>
      </c>
      <c r="J27" s="124">
        <v>182201.54312556001</v>
      </c>
      <c r="L27" s="5">
        <v>4.2559623889673798E-2</v>
      </c>
      <c r="M27" s="5">
        <v>4.2559623889673798E-2</v>
      </c>
      <c r="N27" s="61">
        <v>0.172747227933781</v>
      </c>
      <c r="O27" s="61">
        <v>0.168336084563701</v>
      </c>
      <c r="P27" s="5">
        <v>6.5536450598277299E-2</v>
      </c>
      <c r="Q27" s="61">
        <v>0.399758005298541</v>
      </c>
      <c r="R27" s="5">
        <v>6.6253538712169102E-2</v>
      </c>
      <c r="S27" s="5">
        <v>5.5418059745091702E-2</v>
      </c>
      <c r="T27" s="5">
        <v>5.5418059745091702E-2</v>
      </c>
    </row>
    <row r="28" spans="1:20" ht="13.2" customHeight="1" x14ac:dyDescent="0.3">
      <c r="A28" s="7" t="s">
        <v>157</v>
      </c>
      <c r="B28" s="125">
        <v>438940.87315123301</v>
      </c>
      <c r="C28" s="125">
        <v>197534.310800776</v>
      </c>
      <c r="D28" s="52">
        <v>4.1439484958061797E-3</v>
      </c>
      <c r="E28" s="52">
        <v>3.0514905163402102E-3</v>
      </c>
      <c r="F28" s="8">
        <v>2.71470008724366E-2</v>
      </c>
      <c r="G28" s="52">
        <v>4.6346092654075202E-3</v>
      </c>
      <c r="H28" s="8">
        <v>8.9006793536511003E-2</v>
      </c>
      <c r="I28" s="125">
        <v>374279.50500842498</v>
      </c>
      <c r="J28" s="125">
        <v>168435.086798631</v>
      </c>
      <c r="L28" s="8">
        <v>8.3141353697066198E-2</v>
      </c>
      <c r="M28" s="8">
        <v>5.64608284419299E-2</v>
      </c>
      <c r="N28" s="52">
        <v>0.32099855138261402</v>
      </c>
      <c r="O28" s="52">
        <v>0.22576157494120899</v>
      </c>
      <c r="P28" s="8">
        <v>0.119167646426541</v>
      </c>
      <c r="Q28" s="52">
        <v>0.60382257774689996</v>
      </c>
      <c r="R28" s="8">
        <v>8.4433120674206399E-2</v>
      </c>
      <c r="S28" s="8">
        <v>9.2737632368018505E-2</v>
      </c>
      <c r="T28" s="8">
        <v>6.7686049813567295E-2</v>
      </c>
    </row>
    <row r="29" spans="1:20" ht="13.2" customHeight="1" x14ac:dyDescent="0.3">
      <c r="A29" s="28" t="s">
        <v>170</v>
      </c>
      <c r="B29" s="137">
        <v>291077.12565297802</v>
      </c>
      <c r="C29" s="137">
        <v>214810.44495613399</v>
      </c>
      <c r="D29" s="106">
        <v>7.2476243349269397E-3</v>
      </c>
      <c r="E29" s="106">
        <v>3.7796134953578401E-3</v>
      </c>
      <c r="F29" s="6">
        <v>3.8101406443926698E-2</v>
      </c>
      <c r="G29" s="106">
        <v>5.1783852826983098E-3</v>
      </c>
      <c r="H29" s="6">
        <v>0.10319692584359901</v>
      </c>
      <c r="I29" s="137">
        <v>298597.99647000799</v>
      </c>
      <c r="J29" s="137">
        <v>220360.73202537501</v>
      </c>
      <c r="L29" s="6">
        <v>0.13284674317880399</v>
      </c>
      <c r="M29" s="6">
        <v>5.6364746211061197E-2</v>
      </c>
      <c r="N29" s="106">
        <v>0.22250320054862499</v>
      </c>
      <c r="O29" s="106">
        <v>0.189922593568604</v>
      </c>
      <c r="P29" s="6">
        <v>6.9526863748348697E-2</v>
      </c>
      <c r="Q29" s="106">
        <v>0.28621291846661501</v>
      </c>
      <c r="R29" s="6">
        <v>6.0071517830559598E-2</v>
      </c>
      <c r="S29" s="6">
        <v>8.7181616708455104E-2</v>
      </c>
      <c r="T29" s="6">
        <v>4.8665230746844403E-2</v>
      </c>
    </row>
    <row r="30" spans="1:20" ht="13.2" customHeight="1" x14ac:dyDescent="0.3">
      <c r="A30" s="1" t="s">
        <v>156</v>
      </c>
      <c r="B30" s="124">
        <v>205588.88667036701</v>
      </c>
      <c r="C30" s="124">
        <v>205588.88667036701</v>
      </c>
      <c r="D30" s="61">
        <v>9.2143774699371492E-3</v>
      </c>
      <c r="E30" s="61">
        <v>4.8180482889089897E-3</v>
      </c>
      <c r="F30" s="5">
        <v>4.4081366623467198E-2</v>
      </c>
      <c r="G30" s="61">
        <v>2.97005002411725E-3</v>
      </c>
      <c r="H30" s="5">
        <v>0.11872521051526599</v>
      </c>
      <c r="I30" s="124">
        <v>221754.59656874201</v>
      </c>
      <c r="J30" s="124">
        <v>221754.59656874201</v>
      </c>
      <c r="L30" s="5">
        <v>4.8320224859698599E-2</v>
      </c>
      <c r="M30" s="5">
        <v>4.8320224859698599E-2</v>
      </c>
      <c r="N30" s="61">
        <v>0.215647774930465</v>
      </c>
      <c r="O30" s="61">
        <v>0.20797783739874301</v>
      </c>
      <c r="P30" s="5">
        <v>7.4093418717631795E-2</v>
      </c>
      <c r="Q30" s="61">
        <v>0.43617309171892599</v>
      </c>
      <c r="R30" s="5">
        <v>5.87745344872527E-2</v>
      </c>
      <c r="S30" s="5">
        <v>6.5099601828216405E-2</v>
      </c>
      <c r="T30" s="5">
        <v>6.5099601828216405E-2</v>
      </c>
    </row>
    <row r="31" spans="1:20" ht="13.2" customHeight="1" x14ac:dyDescent="0.3">
      <c r="A31" s="7" t="s">
        <v>157</v>
      </c>
      <c r="B31" s="139">
        <v>668466.31341691106</v>
      </c>
      <c r="C31" s="139">
        <v>228740.43528660099</v>
      </c>
      <c r="D31" s="52">
        <v>4.5773674596701602E-3</v>
      </c>
      <c r="E31" s="52">
        <v>2.3697326121775398E-3</v>
      </c>
      <c r="F31" s="52">
        <v>2.9982426232870799E-2</v>
      </c>
      <c r="G31" s="52">
        <v>8.1766377334652994E-3</v>
      </c>
      <c r="H31" s="52">
        <v>8.2114204190660803E-2</v>
      </c>
      <c r="I31" s="125">
        <v>637824.404907975</v>
      </c>
      <c r="J31" s="125">
        <v>218255.17469879499</v>
      </c>
      <c r="L31" s="52">
        <v>0.25931710964667398</v>
      </c>
      <c r="M31" s="52">
        <v>0.16153905688165901</v>
      </c>
      <c r="N31" s="52">
        <v>0.68497625929849604</v>
      </c>
      <c r="O31" s="52">
        <v>0.34484138824905602</v>
      </c>
      <c r="P31" s="52">
        <v>0.16295879693504201</v>
      </c>
      <c r="Q31" s="52">
        <v>0.49849117465016801</v>
      </c>
      <c r="R31" s="52">
        <v>0.163450118840236</v>
      </c>
      <c r="S31" s="8">
        <v>0.117033076685247</v>
      </c>
      <c r="T31" s="8">
        <v>6.3482619362926401E-2</v>
      </c>
    </row>
    <row r="32" spans="1:20" ht="13.2" customHeight="1" x14ac:dyDescent="0.3">
      <c r="A32" s="28" t="s">
        <v>216</v>
      </c>
      <c r="B32" s="137">
        <v>335615.33556816197</v>
      </c>
      <c r="C32" s="138">
        <v>260685.59313659999</v>
      </c>
      <c r="D32" s="106">
        <v>1.1064363658382001E-2</v>
      </c>
      <c r="E32" s="106">
        <v>4.3902527069290204E-3</v>
      </c>
      <c r="F32" s="6">
        <v>4.15817211499203E-2</v>
      </c>
      <c r="G32" s="6">
        <v>0</v>
      </c>
      <c r="H32" s="106">
        <v>0.116431446411929</v>
      </c>
      <c r="I32" s="138">
        <v>325482.91627986898</v>
      </c>
      <c r="J32" s="138">
        <v>252815.34570703699</v>
      </c>
      <c r="L32" s="6">
        <v>0.12835215753786799</v>
      </c>
      <c r="M32" s="106">
        <v>0.15229571001605299</v>
      </c>
      <c r="N32" s="106">
        <v>0.335226858657726</v>
      </c>
      <c r="O32" s="106">
        <v>0.38642961495052203</v>
      </c>
      <c r="P32" s="6">
        <v>0.13248424122414701</v>
      </c>
      <c r="Q32" s="6" t="s">
        <v>158</v>
      </c>
      <c r="R32" s="106">
        <v>0.198011759753453</v>
      </c>
      <c r="S32" s="106">
        <v>0.164946182568387</v>
      </c>
      <c r="T32" s="106">
        <v>0.15127354978731999</v>
      </c>
    </row>
    <row r="33" spans="1:20" ht="13.2" customHeight="1" x14ac:dyDescent="0.3">
      <c r="A33" s="1" t="s">
        <v>156</v>
      </c>
      <c r="B33" s="124">
        <v>307535.71110218798</v>
      </c>
      <c r="C33" s="124">
        <v>307535.71110218798</v>
      </c>
      <c r="D33" s="61">
        <v>1.0429907965234299E-2</v>
      </c>
      <c r="E33" s="61">
        <v>4.7992572246227704E-3</v>
      </c>
      <c r="F33" s="5">
        <v>4.0982855561769699E-2</v>
      </c>
      <c r="G33" s="5">
        <v>0</v>
      </c>
      <c r="H33" s="61">
        <v>0.111307619317373</v>
      </c>
      <c r="I33" s="127">
        <v>289803.52660108398</v>
      </c>
      <c r="J33" s="127">
        <v>289803.52660108398</v>
      </c>
      <c r="L33" s="5">
        <v>0.147621744447654</v>
      </c>
      <c r="M33" s="5">
        <v>0.147621744447654</v>
      </c>
      <c r="N33" s="61">
        <v>0.33758710630686201</v>
      </c>
      <c r="O33" s="61">
        <v>0.37622954335841402</v>
      </c>
      <c r="P33" s="5">
        <v>0.13287158289560699</v>
      </c>
      <c r="Q33" s="5" t="s">
        <v>158</v>
      </c>
      <c r="R33" s="61">
        <v>0.22636252044458499</v>
      </c>
      <c r="S33" s="61">
        <v>0.161720188704671</v>
      </c>
      <c r="T33" s="61">
        <v>0.161720188704671</v>
      </c>
    </row>
    <row r="34" spans="1:20" ht="13.2" customHeight="1" x14ac:dyDescent="0.3">
      <c r="A34" s="7" t="s">
        <v>157</v>
      </c>
      <c r="B34" s="125" t="s">
        <v>158</v>
      </c>
      <c r="C34" s="125" t="s">
        <v>158</v>
      </c>
      <c r="D34" s="8" t="s">
        <v>158</v>
      </c>
      <c r="E34" s="8" t="s">
        <v>158</v>
      </c>
      <c r="F34" s="8" t="s">
        <v>158</v>
      </c>
      <c r="G34" s="8" t="s">
        <v>158</v>
      </c>
      <c r="H34" s="8" t="s">
        <v>158</v>
      </c>
      <c r="I34" s="125" t="s">
        <v>158</v>
      </c>
      <c r="J34" s="125"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841375.3</v>
      </c>
      <c r="C35" s="138">
        <v>647211.76923076902</v>
      </c>
      <c r="D35" s="106">
        <v>4.1233680142500001E-3</v>
      </c>
      <c r="E35" s="106">
        <v>1.86771586948179E-2</v>
      </c>
      <c r="F35" s="106">
        <v>3.8329744170051097E-2</v>
      </c>
      <c r="G35" s="106">
        <v>9.3584872291829996E-4</v>
      </c>
      <c r="H35" s="106">
        <v>9.60069780988341E-2</v>
      </c>
      <c r="I35" s="138">
        <v>295672.90000000002</v>
      </c>
      <c r="J35" s="138">
        <v>227440.69230769199</v>
      </c>
      <c r="L35" s="106">
        <v>0.61305211680209803</v>
      </c>
      <c r="M35" s="106">
        <v>0.461430054084358</v>
      </c>
      <c r="N35" s="106">
        <v>0.61813584821717904</v>
      </c>
      <c r="O35" s="106">
        <v>0.73541254046404703</v>
      </c>
      <c r="P35" s="106">
        <v>0.47386065379606601</v>
      </c>
      <c r="Q35" s="106">
        <v>1.1547005383792499</v>
      </c>
      <c r="R35" s="106">
        <v>0.50532407705303795</v>
      </c>
      <c r="S35" s="106">
        <v>0.24662589530447099</v>
      </c>
      <c r="T35" s="106">
        <v>0.15295462247953001</v>
      </c>
    </row>
    <row r="36" spans="1:20" ht="13.2" customHeight="1" x14ac:dyDescent="0.3">
      <c r="A36" s="1" t="s">
        <v>156</v>
      </c>
      <c r="B36" s="124">
        <v>314151</v>
      </c>
      <c r="C36" s="124">
        <v>314151</v>
      </c>
      <c r="D36" s="61">
        <v>9.8128425047645396E-3</v>
      </c>
      <c r="E36" s="61">
        <v>3.18682053261921E-3</v>
      </c>
      <c r="F36" s="61">
        <v>3.6500190763586397E-2</v>
      </c>
      <c r="G36" s="61">
        <v>3.58062569546856E-3</v>
      </c>
      <c r="H36" s="61">
        <v>8.4833180767938193E-2</v>
      </c>
      <c r="I36" s="124">
        <v>188188.42857142899</v>
      </c>
      <c r="J36" s="124">
        <v>188188.42857142899</v>
      </c>
      <c r="L36" s="5">
        <v>0.105109001564826</v>
      </c>
      <c r="M36" s="5">
        <v>0.105109001564826</v>
      </c>
      <c r="N36" s="61">
        <v>0.80470597049776205</v>
      </c>
      <c r="O36" s="61">
        <v>0.36629194695892903</v>
      </c>
      <c r="P36" s="61">
        <v>0.27838544395276899</v>
      </c>
      <c r="Q36" s="61">
        <v>1</v>
      </c>
      <c r="R36" s="61">
        <v>0.220702480242399</v>
      </c>
      <c r="S36" s="5">
        <v>0.13585962629168799</v>
      </c>
      <c r="T36" s="5">
        <v>0.13585962629168799</v>
      </c>
    </row>
    <row r="37" spans="1:20" ht="13.2" customHeight="1" x14ac:dyDescent="0.3">
      <c r="A37" s="7" t="s">
        <v>157</v>
      </c>
      <c r="B37" s="125" t="s">
        <v>158</v>
      </c>
      <c r="C37" s="125" t="s">
        <v>158</v>
      </c>
      <c r="D37" s="8" t="s">
        <v>158</v>
      </c>
      <c r="E37" s="8" t="s">
        <v>158</v>
      </c>
      <c r="F37" s="8" t="s">
        <v>158</v>
      </c>
      <c r="G37" s="8" t="s">
        <v>158</v>
      </c>
      <c r="H37" s="8" t="s">
        <v>158</v>
      </c>
      <c r="I37" s="125" t="s">
        <v>158</v>
      </c>
      <c r="J37" s="125"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356132.800208117</v>
      </c>
      <c r="C38" s="138">
        <v>291023.48724489799</v>
      </c>
      <c r="D38" s="106">
        <v>5.1679487694527397E-3</v>
      </c>
      <c r="E38" s="106">
        <v>2.28928591192062E-3</v>
      </c>
      <c r="F38" s="106">
        <v>6.6814064885083693E-2</v>
      </c>
      <c r="G38" s="106">
        <v>4.6424532190185002E-4</v>
      </c>
      <c r="H38" s="106">
        <v>8.7098516001266807E-2</v>
      </c>
      <c r="I38" s="138">
        <v>312473.73881373601</v>
      </c>
      <c r="J38" s="138">
        <v>255346.31207483</v>
      </c>
      <c r="L38" s="106">
        <v>0.16146700611457199</v>
      </c>
      <c r="M38" s="106">
        <v>0.18521210841423999</v>
      </c>
      <c r="N38" s="106">
        <v>1.0087125371158201</v>
      </c>
      <c r="O38" s="106">
        <v>0.43777253448616799</v>
      </c>
      <c r="P38" s="106">
        <v>0.289411558874895</v>
      </c>
      <c r="Q38" s="106">
        <v>1.11464876102973</v>
      </c>
      <c r="R38" s="106">
        <v>0.211662726801361</v>
      </c>
      <c r="S38" s="106">
        <v>0.238723912420754</v>
      </c>
      <c r="T38" s="106">
        <v>0.278461349858659</v>
      </c>
    </row>
    <row r="39" spans="1:20" ht="13.2" customHeight="1" x14ac:dyDescent="0.3">
      <c r="A39" s="1" t="s">
        <v>156</v>
      </c>
      <c r="B39" s="127">
        <v>345536.06702412898</v>
      </c>
      <c r="C39" s="127">
        <v>345536.06702412898</v>
      </c>
      <c r="D39" s="61">
        <v>6.86153603981995E-3</v>
      </c>
      <c r="E39" s="61">
        <v>2.7087956497140499E-3</v>
      </c>
      <c r="F39" s="61">
        <v>6.9816169696706204E-2</v>
      </c>
      <c r="G39" s="61">
        <v>6.1638304666953995E-4</v>
      </c>
      <c r="H39" s="61">
        <v>8.8859748430059199E-2</v>
      </c>
      <c r="I39" s="127">
        <v>308660.43967828399</v>
      </c>
      <c r="J39" s="127">
        <v>308660.43967828399</v>
      </c>
      <c r="L39" s="61">
        <v>0.18092698903325499</v>
      </c>
      <c r="M39" s="61">
        <v>0.18092698903325499</v>
      </c>
      <c r="N39" s="61">
        <v>0.89424066330743202</v>
      </c>
      <c r="O39" s="61">
        <v>0.40239344376972902</v>
      </c>
      <c r="P39" s="61">
        <v>0.307026795640509</v>
      </c>
      <c r="Q39" s="61">
        <v>0.99494848138994296</v>
      </c>
      <c r="R39" s="61">
        <v>0.222745410154785</v>
      </c>
      <c r="S39" s="61">
        <v>0.30932032716007302</v>
      </c>
      <c r="T39" s="61">
        <v>0.30932032716007302</v>
      </c>
    </row>
    <row r="40" spans="1:20" ht="13.2" customHeight="1" x14ac:dyDescent="0.3">
      <c r="A40" s="7" t="s">
        <v>157</v>
      </c>
      <c r="B40" s="125" t="s">
        <v>158</v>
      </c>
      <c r="C40" s="125" t="s">
        <v>158</v>
      </c>
      <c r="D40" s="8" t="s">
        <v>158</v>
      </c>
      <c r="E40" s="8" t="s">
        <v>158</v>
      </c>
      <c r="F40" s="8" t="s">
        <v>158</v>
      </c>
      <c r="G40" s="8" t="s">
        <v>158</v>
      </c>
      <c r="H40" s="8" t="s">
        <v>158</v>
      </c>
      <c r="I40" s="125" t="s">
        <v>158</v>
      </c>
      <c r="J40" s="125"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958318.76090225601</v>
      </c>
      <c r="C41" s="138">
        <v>742320.29819452495</v>
      </c>
      <c r="D41" s="106">
        <v>2.5990088569522E-3</v>
      </c>
      <c r="E41" s="106">
        <v>1.54613956161848E-3</v>
      </c>
      <c r="F41" s="106">
        <v>2.7476955507054899E-2</v>
      </c>
      <c r="G41" s="106">
        <v>3.5344695673614998E-4</v>
      </c>
      <c r="H41" s="106">
        <v>6.0850432124884099E-2</v>
      </c>
      <c r="I41" s="138">
        <v>435679.813157895</v>
      </c>
      <c r="J41" s="137">
        <v>337480.57746068703</v>
      </c>
      <c r="L41" s="106">
        <v>0.28543407932203202</v>
      </c>
      <c r="M41" s="106">
        <v>0.31847361308688299</v>
      </c>
      <c r="N41" s="106">
        <v>0.56776797303966398</v>
      </c>
      <c r="O41" s="106">
        <v>0.221709500724769</v>
      </c>
      <c r="P41" s="106">
        <v>0.22627071038823801</v>
      </c>
      <c r="Q41" s="106">
        <v>1.1573467212919399</v>
      </c>
      <c r="R41" s="106">
        <v>0.16340318240123</v>
      </c>
      <c r="S41" s="106">
        <v>0.18137833105161</v>
      </c>
      <c r="T41" s="6">
        <v>0.121581475868995</v>
      </c>
    </row>
    <row r="42" spans="1:20" ht="13.2" customHeight="1" x14ac:dyDescent="0.3">
      <c r="A42" s="1" t="s">
        <v>156</v>
      </c>
      <c r="B42" s="127">
        <v>836349.02356335695</v>
      </c>
      <c r="C42" s="127">
        <v>836349.02356335695</v>
      </c>
      <c r="D42" s="61">
        <v>3.5089689677557101E-3</v>
      </c>
      <c r="E42" s="61">
        <v>1.41382316951397E-3</v>
      </c>
      <c r="F42" s="61">
        <v>2.62502500560183E-2</v>
      </c>
      <c r="G42" s="61">
        <v>5.1804727634891001E-4</v>
      </c>
      <c r="H42" s="61">
        <v>5.0581231525541302E-2</v>
      </c>
      <c r="I42" s="127">
        <v>340462.40754989203</v>
      </c>
      <c r="J42" s="127">
        <v>340462.40754989203</v>
      </c>
      <c r="L42" s="61">
        <v>0.40917902630302799</v>
      </c>
      <c r="M42" s="61">
        <v>0.40917902630302799</v>
      </c>
      <c r="N42" s="61">
        <v>0.51808655708041196</v>
      </c>
      <c r="O42" s="61">
        <v>0.30277338091483402</v>
      </c>
      <c r="P42" s="61">
        <v>0.28798828808777399</v>
      </c>
      <c r="Q42" s="61">
        <v>1.0074787366618401</v>
      </c>
      <c r="R42" s="61">
        <v>0.218939914666471</v>
      </c>
      <c r="S42" s="61">
        <v>0.155059800994817</v>
      </c>
      <c r="T42" s="61">
        <v>0.155059800994817</v>
      </c>
    </row>
    <row r="43" spans="1:20" ht="13.2" customHeight="1" x14ac:dyDescent="0.3">
      <c r="A43" s="7" t="s">
        <v>157</v>
      </c>
      <c r="B43" s="125" t="s">
        <v>158</v>
      </c>
      <c r="C43" s="125" t="s">
        <v>158</v>
      </c>
      <c r="D43" s="8" t="s">
        <v>158</v>
      </c>
      <c r="E43" s="8" t="s">
        <v>158</v>
      </c>
      <c r="F43" s="8" t="s">
        <v>158</v>
      </c>
      <c r="G43" s="8" t="s">
        <v>158</v>
      </c>
      <c r="H43" s="8" t="s">
        <v>158</v>
      </c>
      <c r="I43" s="125" t="s">
        <v>158</v>
      </c>
      <c r="J43" s="125"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321267.748357873</v>
      </c>
      <c r="C44" s="137">
        <v>243284.19033019399</v>
      </c>
      <c r="D44" s="106">
        <v>3.9958082058827197E-3</v>
      </c>
      <c r="E44" s="106">
        <v>5.6725212652917797E-3</v>
      </c>
      <c r="F44" s="6">
        <v>2.5983944537271101E-2</v>
      </c>
      <c r="G44" s="106">
        <v>1.64755304383399E-3</v>
      </c>
      <c r="H44" s="6">
        <v>9.8403041104319494E-2</v>
      </c>
      <c r="I44" s="137">
        <v>287713.40449164901</v>
      </c>
      <c r="J44" s="137">
        <v>217874.726039798</v>
      </c>
      <c r="L44" s="6">
        <v>4.52539088423577E-2</v>
      </c>
      <c r="M44" s="6">
        <v>4.5000680076607E-2</v>
      </c>
      <c r="N44" s="106">
        <v>0.200591046117476</v>
      </c>
      <c r="O44" s="106">
        <v>0.18101428630285099</v>
      </c>
      <c r="P44" s="6">
        <v>6.4444973633387095E-2</v>
      </c>
      <c r="Q44" s="106">
        <v>0.40508593214739802</v>
      </c>
      <c r="R44" s="6">
        <v>5.3471185585641602E-2</v>
      </c>
      <c r="S44" s="6">
        <v>4.4854846562681801E-2</v>
      </c>
      <c r="T44" s="6">
        <v>3.9972728857197402E-2</v>
      </c>
    </row>
    <row r="45" spans="1:20" ht="13.2" customHeight="1" x14ac:dyDescent="0.3">
      <c r="A45" s="1" t="s">
        <v>156</v>
      </c>
      <c r="B45" s="124">
        <v>282255.298592559</v>
      </c>
      <c r="C45" s="124">
        <v>282255.298592559</v>
      </c>
      <c r="D45" s="61">
        <v>5.2591594385269199E-3</v>
      </c>
      <c r="E45" s="61">
        <v>8.04307870062578E-3</v>
      </c>
      <c r="F45" s="5">
        <v>2.6569867157204798E-2</v>
      </c>
      <c r="G45" s="61">
        <v>5.3479581236801001E-4</v>
      </c>
      <c r="H45" s="5">
        <v>9.9387738242924503E-2</v>
      </c>
      <c r="I45" s="124">
        <v>239814.067581718</v>
      </c>
      <c r="J45" s="124">
        <v>239814.067581718</v>
      </c>
      <c r="L45" s="5">
        <v>5.1899412003271202E-2</v>
      </c>
      <c r="M45" s="5">
        <v>5.1899412003271202E-2</v>
      </c>
      <c r="N45" s="61">
        <v>0.19208815519615099</v>
      </c>
      <c r="O45" s="61">
        <v>0.15786093268694101</v>
      </c>
      <c r="P45" s="5">
        <v>7.4256053919517798E-2</v>
      </c>
      <c r="Q45" s="61">
        <v>0.73556555449113703</v>
      </c>
      <c r="R45" s="5">
        <v>6.1148645213229998E-2</v>
      </c>
      <c r="S45" s="5">
        <v>4.7871575150313699E-2</v>
      </c>
      <c r="T45" s="5">
        <v>4.7871575150313699E-2</v>
      </c>
    </row>
    <row r="46" spans="1:20" ht="13.2" customHeight="1" x14ac:dyDescent="0.3">
      <c r="A46" s="7" t="s">
        <v>157</v>
      </c>
      <c r="B46" s="125">
        <v>430034.78238875099</v>
      </c>
      <c r="C46" s="125">
        <v>194214.35840302799</v>
      </c>
      <c r="D46" s="52">
        <v>1.6839739675211299E-3</v>
      </c>
      <c r="E46" s="52">
        <v>1.3345860170414399E-3</v>
      </c>
      <c r="F46" s="8">
        <v>2.4911751833617098E-2</v>
      </c>
      <c r="G46" s="52">
        <v>3.6838120035084299E-3</v>
      </c>
      <c r="H46" s="8">
        <v>9.6601122128327999E-2</v>
      </c>
      <c r="I46" s="125">
        <v>421257.153707085</v>
      </c>
      <c r="J46" s="125">
        <v>190250.16389475999</v>
      </c>
      <c r="L46" s="8">
        <v>7.1267071098770896E-2</v>
      </c>
      <c r="M46" s="8">
        <v>6.0408100804660803E-2</v>
      </c>
      <c r="N46" s="52">
        <v>0.32312214716773002</v>
      </c>
      <c r="O46" s="52">
        <v>0.249448362403448</v>
      </c>
      <c r="P46" s="8">
        <v>9.3836675614356796E-2</v>
      </c>
      <c r="Q46" s="52">
        <v>0.619645184155037</v>
      </c>
      <c r="R46" s="8">
        <v>7.9262392924322994E-2</v>
      </c>
      <c r="S46" s="8">
        <v>6.2229960973314E-2</v>
      </c>
      <c r="T46" s="8">
        <v>6.4096286656620302E-2</v>
      </c>
    </row>
    <row r="47" spans="1:20" ht="13.2" customHeight="1" x14ac:dyDescent="0.3">
      <c r="A47" s="28" t="s">
        <v>221</v>
      </c>
      <c r="B47" s="137">
        <v>280813.33354475501</v>
      </c>
      <c r="C47" s="137">
        <v>242981.41406919601</v>
      </c>
      <c r="D47" s="106">
        <v>3.71079187675653E-3</v>
      </c>
      <c r="E47" s="6">
        <v>1.1480182326191701E-2</v>
      </c>
      <c r="F47" s="6">
        <v>2.8397848335908901E-2</v>
      </c>
      <c r="G47" s="106">
        <v>6.5002245125079996E-4</v>
      </c>
      <c r="H47" s="6">
        <v>0.10234628114428</v>
      </c>
      <c r="I47" s="137">
        <v>243356.817792413</v>
      </c>
      <c r="J47" s="137">
        <v>210571.139782279</v>
      </c>
      <c r="L47" s="6">
        <v>9.1955812723177793E-2</v>
      </c>
      <c r="M47" s="6">
        <v>8.7017021162205804E-2</v>
      </c>
      <c r="N47" s="106">
        <v>0.48105700382829197</v>
      </c>
      <c r="O47" s="6">
        <v>0.13237677918259</v>
      </c>
      <c r="P47" s="6">
        <v>0.14078741237586401</v>
      </c>
      <c r="Q47" s="106">
        <v>0.98709584246584403</v>
      </c>
      <c r="R47" s="6">
        <v>0.103870646266312</v>
      </c>
      <c r="S47" s="6">
        <v>8.2891275701154996E-2</v>
      </c>
      <c r="T47" s="6">
        <v>8.11505234196956E-2</v>
      </c>
    </row>
    <row r="48" spans="1:20" ht="13.2" customHeight="1" x14ac:dyDescent="0.3">
      <c r="A48" s="1" t="s">
        <v>156</v>
      </c>
      <c r="B48" s="124">
        <v>256417.972654821</v>
      </c>
      <c r="C48" s="124">
        <v>256417.972654821</v>
      </c>
      <c r="D48" s="61">
        <v>4.4157378945080096E-3</v>
      </c>
      <c r="E48" s="5">
        <v>1.2366723530763599E-2</v>
      </c>
      <c r="F48" s="61">
        <v>2.8644655816911498E-2</v>
      </c>
      <c r="G48" s="61">
        <v>7.8860556345699997E-4</v>
      </c>
      <c r="H48" s="5">
        <v>8.7154093410396594E-2</v>
      </c>
      <c r="I48" s="124">
        <v>225999.52554526701</v>
      </c>
      <c r="J48" s="124">
        <v>225999.52554526701</v>
      </c>
      <c r="L48" s="5">
        <v>9.6876836514494594E-2</v>
      </c>
      <c r="M48" s="5">
        <v>9.6876836514494594E-2</v>
      </c>
      <c r="N48" s="61">
        <v>0.45956677449752298</v>
      </c>
      <c r="O48" s="5">
        <v>0.132870210778151</v>
      </c>
      <c r="P48" s="61">
        <v>0.150630381967782</v>
      </c>
      <c r="Q48" s="61">
        <v>0.93440878482534295</v>
      </c>
      <c r="R48" s="5">
        <v>0.11444652352396199</v>
      </c>
      <c r="S48" s="5">
        <v>8.2807958109531593E-2</v>
      </c>
      <c r="T48" s="5">
        <v>8.2807958109531593E-2</v>
      </c>
    </row>
    <row r="49" spans="1:20" ht="13.2" customHeight="1" x14ac:dyDescent="0.3">
      <c r="A49" s="7" t="s">
        <v>157</v>
      </c>
      <c r="B49" s="125" t="s">
        <v>158</v>
      </c>
      <c r="C49" s="125" t="s">
        <v>158</v>
      </c>
      <c r="D49" s="8" t="s">
        <v>158</v>
      </c>
      <c r="E49" s="8" t="s">
        <v>158</v>
      </c>
      <c r="F49" s="8" t="s">
        <v>158</v>
      </c>
      <c r="G49" s="8" t="s">
        <v>158</v>
      </c>
      <c r="H49" s="8" t="s">
        <v>158</v>
      </c>
      <c r="I49" s="125" t="s">
        <v>158</v>
      </c>
      <c r="J49" s="125"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259910.045736898</v>
      </c>
      <c r="C50" s="137">
        <v>226509.1421468</v>
      </c>
      <c r="D50" s="106">
        <v>4.5380705756540001E-3</v>
      </c>
      <c r="E50" s="106">
        <v>5.6860373556155497E-3</v>
      </c>
      <c r="F50" s="6">
        <v>2.42960814118151E-2</v>
      </c>
      <c r="G50" s="106">
        <v>6.5735767034624001E-4</v>
      </c>
      <c r="H50" s="6">
        <v>0.114769172648991</v>
      </c>
      <c r="I50" s="137">
        <v>294844.45029748097</v>
      </c>
      <c r="J50" s="137">
        <v>256954.14470909801</v>
      </c>
      <c r="L50" s="6">
        <v>9.2487641191037404E-2</v>
      </c>
      <c r="M50" s="6">
        <v>8.1164351401863594E-2</v>
      </c>
      <c r="N50" s="106">
        <v>0.30566491126149198</v>
      </c>
      <c r="O50" s="106">
        <v>0.19217380317680599</v>
      </c>
      <c r="P50" s="6">
        <v>0.122391356255075</v>
      </c>
      <c r="Q50" s="106">
        <v>0.883019006046183</v>
      </c>
      <c r="R50" s="6">
        <v>7.6537004647559401E-2</v>
      </c>
      <c r="S50" s="6">
        <v>9.8178415573297401E-2</v>
      </c>
      <c r="T50" s="6">
        <v>8.9178324833309397E-2</v>
      </c>
    </row>
    <row r="51" spans="1:20" ht="13.2" customHeight="1" x14ac:dyDescent="0.3">
      <c r="A51" s="1" t="s">
        <v>156</v>
      </c>
      <c r="B51" s="124">
        <v>227518.21931776099</v>
      </c>
      <c r="C51" s="124">
        <v>227518.21931776099</v>
      </c>
      <c r="D51" s="61">
        <v>5.7701011019291896E-3</v>
      </c>
      <c r="E51" s="61">
        <v>5.2891769865395901E-3</v>
      </c>
      <c r="F51" s="5">
        <v>2.93873890337389E-2</v>
      </c>
      <c r="G51" s="61">
        <v>8.8083295215441999E-4</v>
      </c>
      <c r="H51" s="5">
        <v>0.116977241626119</v>
      </c>
      <c r="I51" s="124">
        <v>260224.956622447</v>
      </c>
      <c r="J51" s="124">
        <v>260224.956622447</v>
      </c>
      <c r="L51" s="5">
        <v>9.7505298433903098E-2</v>
      </c>
      <c r="M51" s="5">
        <v>9.7505298433903098E-2</v>
      </c>
      <c r="N51" s="61">
        <v>0.28023575376916499</v>
      </c>
      <c r="O51" s="61">
        <v>0.247037124528309</v>
      </c>
      <c r="P51" s="5">
        <v>0.10288985343568099</v>
      </c>
      <c r="Q51" s="61">
        <v>0.79289576888062696</v>
      </c>
      <c r="R51" s="5">
        <v>8.5543666262867399E-2</v>
      </c>
      <c r="S51" s="5">
        <v>0.104661636590551</v>
      </c>
      <c r="T51" s="5">
        <v>0.104661636590551</v>
      </c>
    </row>
    <row r="52" spans="1:20" ht="13.2" customHeight="1" x14ac:dyDescent="0.3">
      <c r="A52" s="7" t="s">
        <v>157</v>
      </c>
      <c r="B52" s="125" t="s">
        <v>158</v>
      </c>
      <c r="C52" s="125" t="s">
        <v>158</v>
      </c>
      <c r="D52" s="8" t="s">
        <v>158</v>
      </c>
      <c r="E52" s="8" t="s">
        <v>158</v>
      </c>
      <c r="F52" s="8" t="s">
        <v>158</v>
      </c>
      <c r="G52" s="8" t="s">
        <v>158</v>
      </c>
      <c r="H52" s="8" t="s">
        <v>158</v>
      </c>
      <c r="I52" s="125" t="s">
        <v>158</v>
      </c>
      <c r="J52" s="125"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218497.445493301</v>
      </c>
      <c r="C53" s="137">
        <v>218497.445493301</v>
      </c>
      <c r="D53" s="106">
        <v>6.5641388196018098E-3</v>
      </c>
      <c r="E53" s="106">
        <v>4.1641687360275698E-3</v>
      </c>
      <c r="F53" s="6">
        <v>4.2001250565798502E-2</v>
      </c>
      <c r="G53" s="106">
        <v>1.9749866465283098E-3</v>
      </c>
      <c r="H53" s="6">
        <v>0.103254208323769</v>
      </c>
      <c r="I53" s="137">
        <v>202749.65864799</v>
      </c>
      <c r="J53" s="137">
        <v>202749.65864799</v>
      </c>
      <c r="L53" s="6">
        <v>0.13593440312675101</v>
      </c>
      <c r="M53" s="6">
        <v>0.13593440312675101</v>
      </c>
      <c r="N53" s="106">
        <v>0.34171845858116001</v>
      </c>
      <c r="O53" s="106">
        <v>0.20892801959521401</v>
      </c>
      <c r="P53" s="6">
        <v>0.142880374187634</v>
      </c>
      <c r="Q53" s="106">
        <v>0.94487284863463605</v>
      </c>
      <c r="R53" s="6">
        <v>0.140435424789042</v>
      </c>
      <c r="S53" s="6">
        <v>0.112332384594357</v>
      </c>
      <c r="T53" s="6">
        <v>0.112332384594357</v>
      </c>
    </row>
    <row r="54" spans="1:20" ht="13.2" customHeight="1" x14ac:dyDescent="0.3">
      <c r="A54" s="1" t="s">
        <v>156</v>
      </c>
      <c r="B54" s="124">
        <v>218497.445493301</v>
      </c>
      <c r="C54" s="124">
        <v>218497.445493301</v>
      </c>
      <c r="D54" s="61">
        <v>6.5641388196018098E-3</v>
      </c>
      <c r="E54" s="61">
        <v>4.1641687360275698E-3</v>
      </c>
      <c r="F54" s="5">
        <v>4.2001250565798502E-2</v>
      </c>
      <c r="G54" s="61">
        <v>1.9749866465283098E-3</v>
      </c>
      <c r="H54" s="5">
        <v>0.103254208323769</v>
      </c>
      <c r="I54" s="124">
        <v>202749.65864799</v>
      </c>
      <c r="J54" s="124">
        <v>202749.65864799</v>
      </c>
      <c r="L54" s="5">
        <v>0.13593440312675101</v>
      </c>
      <c r="M54" s="5">
        <v>0.13593440312675101</v>
      </c>
      <c r="N54" s="61">
        <v>0.34171845858116001</v>
      </c>
      <c r="O54" s="61">
        <v>0.20892801959521401</v>
      </c>
      <c r="P54" s="5">
        <v>0.142880374187634</v>
      </c>
      <c r="Q54" s="61">
        <v>0.94487284863463605</v>
      </c>
      <c r="R54" s="5">
        <v>0.140435424789042</v>
      </c>
      <c r="S54" s="5">
        <v>0.112332384594357</v>
      </c>
      <c r="T54" s="5">
        <v>0.112332384594357</v>
      </c>
    </row>
    <row r="55" spans="1:20" ht="13.2" customHeight="1" x14ac:dyDescent="0.3">
      <c r="A55" s="7" t="s">
        <v>157</v>
      </c>
      <c r="B55" s="125" t="s">
        <v>158</v>
      </c>
      <c r="C55" s="125" t="s">
        <v>158</v>
      </c>
      <c r="D55" s="8" t="s">
        <v>158</v>
      </c>
      <c r="E55" s="8" t="s">
        <v>158</v>
      </c>
      <c r="F55" s="8" t="s">
        <v>158</v>
      </c>
      <c r="G55" s="8" t="s">
        <v>158</v>
      </c>
      <c r="H55" s="8" t="s">
        <v>158</v>
      </c>
      <c r="I55" s="125" t="s">
        <v>158</v>
      </c>
      <c r="J55" s="125"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450062.00996995799</v>
      </c>
      <c r="C56" s="137">
        <v>308799.50199310802</v>
      </c>
      <c r="D56" s="106">
        <v>5.9438201973506799E-3</v>
      </c>
      <c r="E56" s="106">
        <v>5.1543376018902297E-3</v>
      </c>
      <c r="F56" s="6">
        <v>3.4719929389073201E-2</v>
      </c>
      <c r="G56" s="106">
        <v>1.3199171529212701E-2</v>
      </c>
      <c r="H56" s="6">
        <v>9.4328473455842707E-2</v>
      </c>
      <c r="I56" s="137">
        <v>303556.92100248398</v>
      </c>
      <c r="J56" s="137">
        <v>208278.46820127199</v>
      </c>
      <c r="L56" s="6">
        <v>0.11084372990305499</v>
      </c>
      <c r="M56" s="6">
        <v>5.8675233918719497E-2</v>
      </c>
      <c r="N56" s="106">
        <v>0.228574410651086</v>
      </c>
      <c r="O56" s="106">
        <v>0.16347692807970299</v>
      </c>
      <c r="P56" s="6">
        <v>7.8752913654119502E-2</v>
      </c>
      <c r="Q56" s="106">
        <v>0.27603722928368302</v>
      </c>
      <c r="R56" s="6">
        <v>7.2844105108124294E-2</v>
      </c>
      <c r="S56" s="6">
        <v>9.6972120877086204E-2</v>
      </c>
      <c r="T56" s="6">
        <v>5.1090866431180798E-2</v>
      </c>
    </row>
    <row r="57" spans="1:20" ht="13.2" customHeight="1" x14ac:dyDescent="0.3">
      <c r="A57" s="1" t="s">
        <v>156</v>
      </c>
      <c r="B57" s="124">
        <v>283270.154478451</v>
      </c>
      <c r="C57" s="124">
        <v>283270.154478451</v>
      </c>
      <c r="D57" s="61">
        <v>9.6943399655459693E-3</v>
      </c>
      <c r="E57" s="61">
        <v>6.5364111566348602E-3</v>
      </c>
      <c r="F57" s="5">
        <v>4.0807624176386399E-2</v>
      </c>
      <c r="G57" s="61">
        <v>1.8460269033580101E-3</v>
      </c>
      <c r="H57" s="5">
        <v>9.4927978455471504E-2</v>
      </c>
      <c r="I57" s="124">
        <v>205413.99994357501</v>
      </c>
      <c r="J57" s="124">
        <v>205413.99994357501</v>
      </c>
      <c r="L57" s="5">
        <v>7.2777971322151497E-2</v>
      </c>
      <c r="M57" s="5">
        <v>7.2777971322151497E-2</v>
      </c>
      <c r="N57" s="61">
        <v>0.228579355913205</v>
      </c>
      <c r="O57" s="61">
        <v>0.19615797891895401</v>
      </c>
      <c r="P57" s="5">
        <v>9.6146030509510705E-2</v>
      </c>
      <c r="Q57" s="61">
        <v>0.55755999388178801</v>
      </c>
      <c r="R57" s="5">
        <v>6.8123233329409505E-2</v>
      </c>
      <c r="S57" s="5">
        <v>7.09978205681073E-2</v>
      </c>
      <c r="T57" s="5">
        <v>7.09978205681073E-2</v>
      </c>
    </row>
    <row r="58" spans="1:20" ht="13.2" customHeight="1" x14ac:dyDescent="0.3">
      <c r="A58" s="7" t="s">
        <v>157</v>
      </c>
      <c r="B58" s="139">
        <v>874570.86294457701</v>
      </c>
      <c r="C58" s="125">
        <v>333582.87231383799</v>
      </c>
      <c r="D58" s="52">
        <v>2.85203591120213E-3</v>
      </c>
      <c r="E58" s="52">
        <v>4.0150093052906798E-3</v>
      </c>
      <c r="F58" s="52">
        <v>2.97014678835789E-2</v>
      </c>
      <c r="G58" s="52">
        <v>2.25582674204684E-2</v>
      </c>
      <c r="H58" s="52">
        <v>9.3834264585638302E-2</v>
      </c>
      <c r="I58" s="125">
        <v>553344.53037659498</v>
      </c>
      <c r="J58" s="125">
        <v>211059.23561264799</v>
      </c>
      <c r="L58" s="52">
        <v>0.15620925889399001</v>
      </c>
      <c r="M58" s="8">
        <v>0.120596624828124</v>
      </c>
      <c r="N58" s="52">
        <v>0.27036598116782501</v>
      </c>
      <c r="O58" s="52">
        <v>0.296285288347372</v>
      </c>
      <c r="P58" s="52">
        <v>0.15363306026065701</v>
      </c>
      <c r="Q58" s="52">
        <v>0.43959404917110001</v>
      </c>
      <c r="R58" s="52">
        <v>0.18493314262586999</v>
      </c>
      <c r="S58" s="8">
        <v>0.13790128502969701</v>
      </c>
      <c r="T58" s="8">
        <v>8.4398353177021199E-2</v>
      </c>
    </row>
    <row r="59" spans="1:20" ht="13.2" customHeight="1" x14ac:dyDescent="0.3">
      <c r="A59" s="28" t="s">
        <v>224</v>
      </c>
      <c r="B59" s="137">
        <v>119668.33333333299</v>
      </c>
      <c r="C59" s="137">
        <v>119668.33333333299</v>
      </c>
      <c r="D59" s="106">
        <v>9.5124023342292997E-4</v>
      </c>
      <c r="E59" s="106">
        <v>1.7658528432751602E-2</v>
      </c>
      <c r="F59" s="106">
        <v>6.3241459032604003E-2</v>
      </c>
      <c r="G59" s="6">
        <v>0</v>
      </c>
      <c r="H59" s="6">
        <v>0.127527471762232</v>
      </c>
      <c r="I59" s="138">
        <v>137908.33333333299</v>
      </c>
      <c r="J59" s="138">
        <v>137908.33333333299</v>
      </c>
      <c r="L59" s="6">
        <v>0.125313433324417</v>
      </c>
      <c r="M59" s="6">
        <v>0.125313433324417</v>
      </c>
      <c r="N59" s="106">
        <v>0.50414401847870505</v>
      </c>
      <c r="O59" s="106">
        <v>0.622182623597617</v>
      </c>
      <c r="P59" s="106">
        <v>0.29013932299498002</v>
      </c>
      <c r="Q59" s="6" t="s">
        <v>158</v>
      </c>
      <c r="R59" s="6">
        <v>0.14717518422294901</v>
      </c>
      <c r="S59" s="106">
        <v>0.21946773388350799</v>
      </c>
      <c r="T59" s="106">
        <v>0.21946773388350799</v>
      </c>
    </row>
    <row r="60" spans="1:20" ht="13.2" customHeight="1" x14ac:dyDescent="0.3">
      <c r="A60" s="1" t="s">
        <v>156</v>
      </c>
      <c r="B60" s="124">
        <v>119668.33333333299</v>
      </c>
      <c r="C60" s="124">
        <v>119668.33333333299</v>
      </c>
      <c r="D60" s="61">
        <v>9.5124023342292997E-4</v>
      </c>
      <c r="E60" s="61">
        <v>1.7658528432751602E-2</v>
      </c>
      <c r="F60" s="61">
        <v>6.3241459032604003E-2</v>
      </c>
      <c r="G60" s="5">
        <v>0</v>
      </c>
      <c r="H60" s="5">
        <v>0.127527471762232</v>
      </c>
      <c r="I60" s="127">
        <v>137908.33333333299</v>
      </c>
      <c r="J60" s="127">
        <v>137908.33333333299</v>
      </c>
      <c r="L60" s="5">
        <v>0.125313433324417</v>
      </c>
      <c r="M60" s="5">
        <v>0.125313433324417</v>
      </c>
      <c r="N60" s="61">
        <v>0.50414401847870505</v>
      </c>
      <c r="O60" s="61">
        <v>0.622182623597617</v>
      </c>
      <c r="P60" s="61">
        <v>0.29013932299498002</v>
      </c>
      <c r="Q60" s="5" t="s">
        <v>158</v>
      </c>
      <c r="R60" s="5">
        <v>0.14717518422294901</v>
      </c>
      <c r="S60" s="61">
        <v>0.21946773388350799</v>
      </c>
      <c r="T60" s="61">
        <v>0.21946773388350799</v>
      </c>
    </row>
    <row r="61" spans="1:20" ht="13.2" customHeight="1" x14ac:dyDescent="0.3">
      <c r="A61" s="7" t="s">
        <v>157</v>
      </c>
      <c r="B61" s="125" t="s">
        <v>158</v>
      </c>
      <c r="C61" s="125" t="s">
        <v>158</v>
      </c>
      <c r="D61" s="8" t="s">
        <v>158</v>
      </c>
      <c r="E61" s="8" t="s">
        <v>158</v>
      </c>
      <c r="F61" s="8" t="s">
        <v>158</v>
      </c>
      <c r="G61" s="8" t="s">
        <v>158</v>
      </c>
      <c r="H61" s="8" t="s">
        <v>158</v>
      </c>
      <c r="I61" s="125" t="s">
        <v>158</v>
      </c>
      <c r="J61" s="125"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8">
        <v>142662.523074372</v>
      </c>
      <c r="C62" s="138">
        <v>140165.79387383701</v>
      </c>
      <c r="D62" s="106">
        <v>7.6874532264429203E-3</v>
      </c>
      <c r="E62" s="106">
        <v>1.3398028790504699E-2</v>
      </c>
      <c r="F62" s="6">
        <v>4.0558818986204399E-2</v>
      </c>
      <c r="G62" s="106">
        <v>1.04417209032029E-3</v>
      </c>
      <c r="H62" s="6">
        <v>0.12821449838748999</v>
      </c>
      <c r="I62" s="137">
        <v>181690.570889956</v>
      </c>
      <c r="J62" s="137">
        <v>178510.81390804501</v>
      </c>
      <c r="L62" s="106">
        <v>0.16707503647187699</v>
      </c>
      <c r="M62" s="106">
        <v>0.16811573210765099</v>
      </c>
      <c r="N62" s="106">
        <v>0.40248259219826499</v>
      </c>
      <c r="O62" s="106">
        <v>0.254651122547699</v>
      </c>
      <c r="P62" s="6">
        <v>0.133789177464813</v>
      </c>
      <c r="Q62" s="106">
        <v>1.07913583177546</v>
      </c>
      <c r="R62" s="6">
        <v>0.13034511389459499</v>
      </c>
      <c r="S62" s="6">
        <v>8.3058696612285696E-2</v>
      </c>
      <c r="T62" s="6">
        <v>8.4817469876637006E-2</v>
      </c>
    </row>
    <row r="63" spans="1:20" ht="13.2" customHeight="1" x14ac:dyDescent="0.3">
      <c r="A63" s="1" t="s">
        <v>156</v>
      </c>
      <c r="B63" s="127">
        <v>141088.33292588199</v>
      </c>
      <c r="C63" s="127">
        <v>141088.33292588199</v>
      </c>
      <c r="D63" s="61">
        <v>7.2412832605666198E-3</v>
      </c>
      <c r="E63" s="61">
        <v>1.3150502743199999E-2</v>
      </c>
      <c r="F63" s="5">
        <v>4.0166091792797599E-2</v>
      </c>
      <c r="G63" s="61">
        <v>1.07497053072011E-3</v>
      </c>
      <c r="H63" s="5">
        <v>0.129549465892659</v>
      </c>
      <c r="I63" s="124">
        <v>181312.813955144</v>
      </c>
      <c r="J63" s="124">
        <v>181312.813955144</v>
      </c>
      <c r="L63" s="61">
        <v>0.172204854600394</v>
      </c>
      <c r="M63" s="61">
        <v>0.172204854600394</v>
      </c>
      <c r="N63" s="61">
        <v>0.43527460822762798</v>
      </c>
      <c r="O63" s="61">
        <v>0.26568791870577602</v>
      </c>
      <c r="P63" s="5">
        <v>0.13843221697809799</v>
      </c>
      <c r="Q63" s="61">
        <v>1.0738712662052701</v>
      </c>
      <c r="R63" s="5">
        <v>0.13138883027614201</v>
      </c>
      <c r="S63" s="5">
        <v>8.5071727836758607E-2</v>
      </c>
      <c r="T63" s="5">
        <v>8.5071727836758607E-2</v>
      </c>
    </row>
    <row r="64" spans="1:20" ht="13.2" customHeight="1" x14ac:dyDescent="0.3">
      <c r="A64" s="7" t="s">
        <v>157</v>
      </c>
      <c r="B64" s="125" t="s">
        <v>158</v>
      </c>
      <c r="C64" s="125" t="s">
        <v>158</v>
      </c>
      <c r="D64" s="8" t="s">
        <v>158</v>
      </c>
      <c r="E64" s="8" t="s">
        <v>158</v>
      </c>
      <c r="F64" s="8" t="s">
        <v>158</v>
      </c>
      <c r="G64" s="8" t="s">
        <v>158</v>
      </c>
      <c r="H64" s="8" t="s">
        <v>158</v>
      </c>
      <c r="I64" s="125" t="s">
        <v>158</v>
      </c>
      <c r="J64" s="125"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38395.852967851402</v>
      </c>
      <c r="C65" s="137">
        <v>38056.164120735899</v>
      </c>
      <c r="D65" s="106">
        <v>5.5212343291251801E-3</v>
      </c>
      <c r="E65" s="6">
        <v>4.8949977307344503E-2</v>
      </c>
      <c r="F65" s="6">
        <v>5.2368102168438999E-2</v>
      </c>
      <c r="G65" s="106">
        <v>5.6368367687884002E-3</v>
      </c>
      <c r="H65" s="6">
        <v>0.24235110288301201</v>
      </c>
      <c r="I65" s="137">
        <v>101436.676402707</v>
      </c>
      <c r="J65" s="137">
        <v>100539.2641824</v>
      </c>
      <c r="L65" s="6">
        <v>8.1230683870880505E-2</v>
      </c>
      <c r="M65" s="6">
        <v>8.1332165913965096E-2</v>
      </c>
      <c r="N65" s="106">
        <v>0.355146458937389</v>
      </c>
      <c r="O65" s="6">
        <v>0.12701725005680201</v>
      </c>
      <c r="P65" s="6">
        <v>0.109449207526319</v>
      </c>
      <c r="Q65" s="106">
        <v>0.53066400737882502</v>
      </c>
      <c r="R65" s="6">
        <v>6.7474678940459706E-2</v>
      </c>
      <c r="S65" s="6">
        <v>4.5653107042170502E-2</v>
      </c>
      <c r="T65" s="6">
        <v>4.5794580010063202E-2</v>
      </c>
    </row>
    <row r="66" spans="1:20" ht="13.2" customHeight="1" x14ac:dyDescent="0.3">
      <c r="A66" s="1" t="s">
        <v>156</v>
      </c>
      <c r="B66" s="124">
        <v>38161.883946315596</v>
      </c>
      <c r="C66" s="124">
        <v>38161.883946315596</v>
      </c>
      <c r="D66" s="61">
        <v>5.6051159969797799E-3</v>
      </c>
      <c r="E66" s="5">
        <v>4.8562010800392498E-2</v>
      </c>
      <c r="F66" s="5">
        <v>5.2516583066388102E-2</v>
      </c>
      <c r="G66" s="61">
        <v>5.72247473330946E-3</v>
      </c>
      <c r="H66" s="5">
        <v>0.24314740818173999</v>
      </c>
      <c r="I66" s="124">
        <v>101028.549452408</v>
      </c>
      <c r="J66" s="124">
        <v>101028.549452408</v>
      </c>
      <c r="L66" s="5">
        <v>8.2272744382338406E-2</v>
      </c>
      <c r="M66" s="5">
        <v>8.2272744382338406E-2</v>
      </c>
      <c r="N66" s="61">
        <v>0.35372023220804399</v>
      </c>
      <c r="O66" s="5">
        <v>0.12949261598825301</v>
      </c>
      <c r="P66" s="5">
        <v>0.110350643941709</v>
      </c>
      <c r="Q66" s="61">
        <v>0.52877003526278199</v>
      </c>
      <c r="R66" s="5">
        <v>6.7882398831207294E-2</v>
      </c>
      <c r="S66" s="5">
        <v>4.6079881702087898E-2</v>
      </c>
      <c r="T66" s="5">
        <v>4.6079881702087898E-2</v>
      </c>
    </row>
    <row r="67" spans="1:20" ht="13.2" customHeight="1" x14ac:dyDescent="0.3">
      <c r="A67" s="7" t="s">
        <v>157</v>
      </c>
      <c r="B67" s="125" t="s">
        <v>158</v>
      </c>
      <c r="C67" s="125" t="s">
        <v>158</v>
      </c>
      <c r="D67" s="8" t="s">
        <v>158</v>
      </c>
      <c r="E67" s="8" t="s">
        <v>158</v>
      </c>
      <c r="F67" s="8" t="s">
        <v>158</v>
      </c>
      <c r="G67" s="8" t="s">
        <v>158</v>
      </c>
      <c r="H67" s="8" t="s">
        <v>158</v>
      </c>
      <c r="I67" s="125" t="s">
        <v>158</v>
      </c>
      <c r="J67" s="125"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36919.776934562396</v>
      </c>
      <c r="C68" s="137">
        <v>36304.065569652201</v>
      </c>
      <c r="D68" s="6">
        <v>6.8997382468422904E-3</v>
      </c>
      <c r="E68" s="6">
        <v>3.8467164828739603E-2</v>
      </c>
      <c r="F68" s="6">
        <v>4.9908303885811599E-2</v>
      </c>
      <c r="G68" s="106">
        <v>5.8799854071121902E-3</v>
      </c>
      <c r="H68" s="6">
        <v>0.22770122658739</v>
      </c>
      <c r="I68" s="137">
        <v>90986.900179725999</v>
      </c>
      <c r="J68" s="137">
        <v>89469.511041706501</v>
      </c>
      <c r="L68" s="6">
        <v>4.6424108019285398E-2</v>
      </c>
      <c r="M68" s="6">
        <v>4.1760714628167897E-2</v>
      </c>
      <c r="N68" s="6">
        <v>0.14454356956618</v>
      </c>
      <c r="O68" s="6">
        <v>6.6992781788242306E-2</v>
      </c>
      <c r="P68" s="6">
        <v>5.01838066972045E-2</v>
      </c>
      <c r="Q68" s="106">
        <v>0.17664944160288801</v>
      </c>
      <c r="R68" s="6">
        <v>3.2310705639357902E-2</v>
      </c>
      <c r="S68" s="6">
        <v>2.0201600983852899E-2</v>
      </c>
      <c r="T68" s="6">
        <v>1.93746218160636E-2</v>
      </c>
    </row>
    <row r="69" spans="1:20" ht="13.2" customHeight="1" x14ac:dyDescent="0.3">
      <c r="A69" s="1" t="s">
        <v>156</v>
      </c>
      <c r="B69" s="124">
        <v>35463.093622662498</v>
      </c>
      <c r="C69" s="124">
        <v>35463.093622662498</v>
      </c>
      <c r="D69" s="5">
        <v>6.9491112671722097E-3</v>
      </c>
      <c r="E69" s="5">
        <v>3.95222555053183E-2</v>
      </c>
      <c r="F69" s="5">
        <v>5.1134447069555E-2</v>
      </c>
      <c r="G69" s="61">
        <v>6.2187023166125699E-3</v>
      </c>
      <c r="H69" s="5">
        <v>0.23338368417889599</v>
      </c>
      <c r="I69" s="124">
        <v>89571.921740841906</v>
      </c>
      <c r="J69" s="124">
        <v>89571.921740841906</v>
      </c>
      <c r="L69" s="5">
        <v>3.9922700495446002E-2</v>
      </c>
      <c r="M69" s="5">
        <v>3.9922700495446002E-2</v>
      </c>
      <c r="N69" s="5">
        <v>0.14891742667565</v>
      </c>
      <c r="O69" s="5">
        <v>6.8284213933567206E-2</v>
      </c>
      <c r="P69" s="5">
        <v>5.0923363385393799E-2</v>
      </c>
      <c r="Q69" s="61">
        <v>0.17562017783601999</v>
      </c>
      <c r="R69" s="5">
        <v>3.2195052633895702E-2</v>
      </c>
      <c r="S69" s="5">
        <v>1.96873647007157E-2</v>
      </c>
      <c r="T69" s="5">
        <v>1.96873647007157E-2</v>
      </c>
    </row>
    <row r="70" spans="1:20" ht="13.2" customHeight="1" x14ac:dyDescent="0.3">
      <c r="A70" s="7" t="s">
        <v>157</v>
      </c>
      <c r="B70" s="139">
        <v>128668.577950873</v>
      </c>
      <c r="C70" s="139">
        <v>61706.4836253268</v>
      </c>
      <c r="D70" s="52">
        <v>6.0426430416657302E-3</v>
      </c>
      <c r="E70" s="52">
        <v>2.01512272199161E-2</v>
      </c>
      <c r="F70" s="52">
        <v>2.8622965524418301E-2</v>
      </c>
      <c r="G70" s="8">
        <v>0</v>
      </c>
      <c r="H70" s="52">
        <v>0.12905611387697799</v>
      </c>
      <c r="I70" s="125">
        <v>180108.931146232</v>
      </c>
      <c r="J70" s="125">
        <v>86376.091098119505</v>
      </c>
      <c r="L70" s="52">
        <v>0.36935173950753503</v>
      </c>
      <c r="M70" s="52">
        <v>0.37619329667746798</v>
      </c>
      <c r="N70" s="52">
        <v>0.62401309548341899</v>
      </c>
      <c r="O70" s="52">
        <v>0.291637797112687</v>
      </c>
      <c r="P70" s="52">
        <v>0.31193360178472701</v>
      </c>
      <c r="Q70" s="8" t="s">
        <v>158</v>
      </c>
      <c r="R70" s="52">
        <v>0.31468556842429202</v>
      </c>
      <c r="S70" s="8">
        <v>0.109304836974224</v>
      </c>
      <c r="T70" s="8">
        <v>0.112512112293726</v>
      </c>
    </row>
    <row r="71" spans="1:20" ht="13.2" customHeight="1" x14ac:dyDescent="0.3">
      <c r="A71" s="28" t="s">
        <v>172</v>
      </c>
      <c r="B71" s="137">
        <v>356128.83201508399</v>
      </c>
      <c r="C71" s="137">
        <v>268983.11688453302</v>
      </c>
      <c r="D71" s="106">
        <v>6.3274836751385996E-3</v>
      </c>
      <c r="E71" s="106">
        <v>4.1176715126634003E-3</v>
      </c>
      <c r="F71" s="106">
        <v>2.49804531166819E-2</v>
      </c>
      <c r="G71" s="106">
        <v>2.8044858005803002E-4</v>
      </c>
      <c r="H71" s="6">
        <v>9.9975130380137806E-2</v>
      </c>
      <c r="I71" s="137">
        <v>348273.85112043499</v>
      </c>
      <c r="J71" s="137">
        <v>263050.27164940798</v>
      </c>
      <c r="L71" s="6">
        <v>0.11598657044118101</v>
      </c>
      <c r="M71" s="6">
        <v>7.9743525311199395E-2</v>
      </c>
      <c r="N71" s="106">
        <v>0.333925686620268</v>
      </c>
      <c r="O71" s="106">
        <v>0.28506879663967899</v>
      </c>
      <c r="P71" s="106">
        <v>0.16323843208339101</v>
      </c>
      <c r="Q71" s="106">
        <v>1.20214585538017</v>
      </c>
      <c r="R71" s="6">
        <v>9.7912391561067805E-2</v>
      </c>
      <c r="S71" s="6">
        <v>0.133826254704283</v>
      </c>
      <c r="T71" s="6">
        <v>9.3216339509853197E-2</v>
      </c>
    </row>
    <row r="72" spans="1:20" ht="13.2" customHeight="1" x14ac:dyDescent="0.3">
      <c r="A72" s="1" t="s">
        <v>156</v>
      </c>
      <c r="B72" s="124">
        <v>264140.70866592502</v>
      </c>
      <c r="C72" s="124">
        <v>264140.70866592502</v>
      </c>
      <c r="D72" s="61">
        <v>1.1292156013740199E-2</v>
      </c>
      <c r="E72" s="61">
        <v>4.9573322611449703E-3</v>
      </c>
      <c r="F72" s="61">
        <v>2.9682684129902701E-2</v>
      </c>
      <c r="G72" s="61">
        <v>5.1178526714310999E-4</v>
      </c>
      <c r="H72" s="5">
        <v>0.105382927936882</v>
      </c>
      <c r="I72" s="124">
        <v>252265.90767663799</v>
      </c>
      <c r="J72" s="124">
        <v>252265.90767663799</v>
      </c>
      <c r="L72" s="5">
        <v>9.2407536219154499E-2</v>
      </c>
      <c r="M72" s="5">
        <v>9.2407536219154499E-2</v>
      </c>
      <c r="N72" s="61">
        <v>0.262577925936954</v>
      </c>
      <c r="O72" s="61">
        <v>0.34225187236862198</v>
      </c>
      <c r="P72" s="61">
        <v>0.17391082565591401</v>
      </c>
      <c r="Q72" s="61">
        <v>1.01861187045083</v>
      </c>
      <c r="R72" s="5">
        <v>0.127754288026105</v>
      </c>
      <c r="S72" s="5">
        <v>0.111358063832979</v>
      </c>
      <c r="T72" s="5">
        <v>0.111358063832979</v>
      </c>
    </row>
    <row r="73" spans="1:20" ht="13.2" customHeight="1" x14ac:dyDescent="0.3">
      <c r="A73" s="10" t="s">
        <v>157</v>
      </c>
      <c r="B73" s="140">
        <v>616339.56010141701</v>
      </c>
      <c r="C73" s="140">
        <v>275097.05061641597</v>
      </c>
      <c r="D73" s="111">
        <v>3.0883040678699001E-4</v>
      </c>
      <c r="E73" s="111">
        <v>3.0997540020027401E-3</v>
      </c>
      <c r="F73" s="111">
        <v>1.9279956462306999E-2</v>
      </c>
      <c r="G73" s="11">
        <v>0</v>
      </c>
      <c r="H73" s="111">
        <v>9.3419278106379997E-2</v>
      </c>
      <c r="I73" s="140">
        <v>619855.61576581805</v>
      </c>
      <c r="J73" s="140">
        <v>276666.407194664</v>
      </c>
      <c r="L73" s="111">
        <v>0.18050997286746501</v>
      </c>
      <c r="M73" s="111">
        <v>0.17253010501090699</v>
      </c>
      <c r="N73" s="111">
        <v>0.72315781561223502</v>
      </c>
      <c r="O73" s="111">
        <v>0.434156470387767</v>
      </c>
      <c r="P73" s="111">
        <v>0.37659428044065402</v>
      </c>
      <c r="Q73" s="11" t="s">
        <v>158</v>
      </c>
      <c r="R73" s="111">
        <v>0.15815351459889401</v>
      </c>
      <c r="S73" s="111">
        <v>0.21551134604615199</v>
      </c>
      <c r="T73" s="111">
        <v>0.19327689594006001</v>
      </c>
    </row>
    <row r="74" spans="1:20" ht="169.2" customHeight="1" x14ac:dyDescent="0.3">
      <c r="A74" s="165" t="s">
        <v>599</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N4:N6"/>
    <mergeCell ref="O4:O6"/>
    <mergeCell ref="P4:P6"/>
    <mergeCell ref="A3:A7"/>
    <mergeCell ref="B4:B7"/>
    <mergeCell ref="B3:C3"/>
    <mergeCell ref="L3:T3"/>
    <mergeCell ref="D3:H3"/>
    <mergeCell ref="I3:J3"/>
    <mergeCell ref="C4:C7"/>
    <mergeCell ref="D4:D7"/>
    <mergeCell ref="J4:J7"/>
    <mergeCell ref="L4:M6"/>
    <mergeCell ref="S4:T6"/>
    <mergeCell ref="N7:R7"/>
    <mergeCell ref="Q4:Q6"/>
    <mergeCell ref="R4:R6"/>
    <mergeCell ref="E4:E7"/>
    <mergeCell ref="F4:F7"/>
    <mergeCell ref="G4:G7"/>
    <mergeCell ref="H4:H7"/>
    <mergeCell ref="I4:I7"/>
  </mergeCells>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90"/>
  <sheetViews>
    <sheetView showGridLines="0" workbookViewId="0"/>
  </sheetViews>
  <sheetFormatPr baseColWidth="10" defaultRowHeight="14.4" x14ac:dyDescent="0.3"/>
  <cols>
    <col min="1" max="1" width="47.6640625" customWidth="1"/>
    <col min="3" max="4" width="13.6640625" customWidth="1"/>
  </cols>
  <sheetData>
    <row r="1" spans="1:15" ht="13.2" customHeight="1" x14ac:dyDescent="0.3">
      <c r="A1" s="2" t="s">
        <v>395</v>
      </c>
      <c r="J1" s="14" t="str">
        <f>HYPERLINK("#'Verzeichnis'!A1", "Zurück zum Verzeichnis")</f>
        <v>Zurück zum Verzeichnis</v>
      </c>
      <c r="O1" s="1"/>
    </row>
    <row r="2" spans="1:15" ht="13.2" customHeight="1" x14ac:dyDescent="0.3">
      <c r="A2" s="170" t="s">
        <v>36</v>
      </c>
      <c r="B2" s="166"/>
      <c r="C2" s="166"/>
      <c r="D2" s="166"/>
      <c r="E2" s="166"/>
      <c r="F2" s="166"/>
      <c r="G2" s="166"/>
      <c r="H2" s="166"/>
    </row>
    <row r="3" spans="1:15" ht="13.2" customHeight="1" x14ac:dyDescent="0.3">
      <c r="A3" s="174" t="s">
        <v>371</v>
      </c>
      <c r="B3" s="167" t="s">
        <v>133</v>
      </c>
      <c r="C3" s="167" t="s">
        <v>75</v>
      </c>
      <c r="D3" s="167"/>
      <c r="E3" s="167" t="s">
        <v>100</v>
      </c>
      <c r="F3" s="166"/>
      <c r="G3" s="166"/>
      <c r="H3" s="166"/>
      <c r="J3" s="167" t="s">
        <v>73</v>
      </c>
      <c r="K3" s="167"/>
      <c r="L3" s="174"/>
      <c r="M3" s="174"/>
      <c r="N3" s="174"/>
      <c r="O3" s="174"/>
    </row>
    <row r="4" spans="1:15" ht="13.2" customHeight="1" x14ac:dyDescent="0.3">
      <c r="A4" s="166"/>
      <c r="B4" s="167"/>
      <c r="C4" s="167" t="s">
        <v>176</v>
      </c>
      <c r="D4" s="167" t="s">
        <v>177</v>
      </c>
      <c r="E4" s="173" t="s">
        <v>108</v>
      </c>
      <c r="F4" s="173" t="s">
        <v>103</v>
      </c>
      <c r="G4" s="173" t="s">
        <v>104</v>
      </c>
      <c r="H4" s="173" t="s">
        <v>97</v>
      </c>
      <c r="J4" s="167" t="s">
        <v>75</v>
      </c>
      <c r="K4" s="167"/>
      <c r="L4" s="34" t="s">
        <v>108</v>
      </c>
      <c r="M4" s="34" t="s">
        <v>103</v>
      </c>
      <c r="N4" s="34" t="s">
        <v>104</v>
      </c>
      <c r="O4" s="34" t="s">
        <v>97</v>
      </c>
    </row>
    <row r="5" spans="1:15" ht="13.2" customHeight="1" x14ac:dyDescent="0.3">
      <c r="A5" s="166" t="s">
        <v>372</v>
      </c>
      <c r="B5" s="167" t="s">
        <v>373</v>
      </c>
      <c r="C5" s="167" t="s">
        <v>335</v>
      </c>
      <c r="D5" s="167" t="s">
        <v>336</v>
      </c>
      <c r="E5" s="173" t="s">
        <v>338</v>
      </c>
      <c r="F5" s="173" t="s">
        <v>339</v>
      </c>
      <c r="G5" s="173" t="s">
        <v>340</v>
      </c>
      <c r="H5" s="173" t="s">
        <v>341</v>
      </c>
      <c r="I5" t="s">
        <v>66</v>
      </c>
      <c r="J5" s="16" t="s">
        <v>176</v>
      </c>
      <c r="K5" s="16" t="s">
        <v>177</v>
      </c>
      <c r="L5" s="173" t="s">
        <v>177</v>
      </c>
      <c r="M5" s="173" t="s">
        <v>342</v>
      </c>
      <c r="N5" s="173" t="s">
        <v>343</v>
      </c>
      <c r="O5" s="173" t="s">
        <v>344</v>
      </c>
    </row>
    <row r="6" spans="1:15" ht="13.2" customHeight="1" x14ac:dyDescent="0.3">
      <c r="A6" s="28" t="s">
        <v>122</v>
      </c>
      <c r="B6" s="29">
        <v>1932</v>
      </c>
      <c r="C6" s="137">
        <v>446048.211510444</v>
      </c>
      <c r="D6" s="137">
        <v>369837.01993891702</v>
      </c>
      <c r="E6" s="6">
        <v>0.80595094677860402</v>
      </c>
      <c r="F6" s="6">
        <v>0.146611452180438</v>
      </c>
      <c r="G6" s="6">
        <v>6.5327265115173797E-3</v>
      </c>
      <c r="H6" s="6">
        <v>4.0904874529440298E-2</v>
      </c>
      <c r="J6" s="6">
        <v>2.3663389647306E-2</v>
      </c>
      <c r="K6" s="6">
        <v>1.69807157652841E-2</v>
      </c>
      <c r="L6" s="6">
        <v>1.6790596008005001E-2</v>
      </c>
      <c r="M6" s="6">
        <v>3.4501399529144397E-2</v>
      </c>
      <c r="N6" s="6">
        <v>0.13190058257892201</v>
      </c>
      <c r="O6" s="6">
        <v>6.3758145573348399E-2</v>
      </c>
    </row>
    <row r="7" spans="1:15" ht="13.2" customHeight="1" x14ac:dyDescent="0.3">
      <c r="A7" s="1" t="s">
        <v>156</v>
      </c>
      <c r="B7" s="30">
        <v>1612</v>
      </c>
      <c r="C7" s="124">
        <v>335193.23102240002</v>
      </c>
      <c r="D7" s="124">
        <v>335193.23102240002</v>
      </c>
      <c r="E7" s="5">
        <v>0.81408725217012901</v>
      </c>
      <c r="F7" s="5">
        <v>0.13580327892362501</v>
      </c>
      <c r="G7" s="61">
        <v>6.37542789635349E-3</v>
      </c>
      <c r="H7" s="5">
        <v>4.3734041009894399E-2</v>
      </c>
      <c r="J7" s="5">
        <v>2.0738471479905801E-2</v>
      </c>
      <c r="K7" s="5">
        <v>2.0738471479905801E-2</v>
      </c>
      <c r="L7" s="5">
        <v>2.05428193982789E-2</v>
      </c>
      <c r="M7" s="5">
        <v>4.1724107437464103E-2</v>
      </c>
      <c r="N7" s="61">
        <v>0.17521264896375199</v>
      </c>
      <c r="O7" s="5">
        <v>8.0471068901026593E-2</v>
      </c>
    </row>
    <row r="8" spans="1:15" ht="13.2" customHeight="1" x14ac:dyDescent="0.3">
      <c r="A8" s="7" t="s">
        <v>157</v>
      </c>
      <c r="B8" s="101">
        <v>320</v>
      </c>
      <c r="C8" s="125">
        <v>1027850.27331393</v>
      </c>
      <c r="D8" s="125">
        <v>449319.37356814399</v>
      </c>
      <c r="E8" s="8">
        <v>0.79202538669554401</v>
      </c>
      <c r="F8" s="8">
        <v>0.16511000389811201</v>
      </c>
      <c r="G8" s="52">
        <v>6.8019483770989297E-3</v>
      </c>
      <c r="H8" s="8">
        <v>3.60626610292447E-2</v>
      </c>
      <c r="J8" s="8">
        <v>3.9755140976043601E-2</v>
      </c>
      <c r="K8" s="8">
        <v>3.1329356231316899E-2</v>
      </c>
      <c r="L8" s="8">
        <v>3.0828165240393401E-2</v>
      </c>
      <c r="M8" s="8">
        <v>6.8992963202795604E-2</v>
      </c>
      <c r="N8" s="52">
        <v>0.206654571511036</v>
      </c>
      <c r="O8" s="8">
        <v>9.6072846618340396E-2</v>
      </c>
    </row>
    <row r="9" spans="1:15" ht="13.2" customHeight="1" x14ac:dyDescent="0.3">
      <c r="A9" s="28" t="s">
        <v>213</v>
      </c>
      <c r="B9" s="29">
        <v>590</v>
      </c>
      <c r="C9" s="137">
        <v>599081.64845439501</v>
      </c>
      <c r="D9" s="137">
        <v>458518.02796122199</v>
      </c>
      <c r="E9" s="6">
        <v>0.87580654683827497</v>
      </c>
      <c r="F9" s="6">
        <v>9.2119546682395095E-2</v>
      </c>
      <c r="G9" s="6">
        <v>1.6007865751182699E-3</v>
      </c>
      <c r="H9" s="6">
        <v>3.04731199042131E-2</v>
      </c>
      <c r="J9" s="6">
        <v>2.50246611160139E-2</v>
      </c>
      <c r="K9" s="6">
        <v>1.8752173221286399E-2</v>
      </c>
      <c r="L9" s="6">
        <v>1.8806654169665801E-2</v>
      </c>
      <c r="M9" s="6">
        <v>5.0773767081897597E-2</v>
      </c>
      <c r="N9" s="6">
        <v>9.6379839723856206E-2</v>
      </c>
      <c r="O9" s="6">
        <v>7.3996554647087695E-2</v>
      </c>
    </row>
    <row r="10" spans="1:15" ht="13.2" customHeight="1" x14ac:dyDescent="0.3">
      <c r="A10" s="1" t="s">
        <v>156</v>
      </c>
      <c r="B10" s="30">
        <v>429</v>
      </c>
      <c r="C10" s="124">
        <v>479509.20276993298</v>
      </c>
      <c r="D10" s="124">
        <v>479509.20276993298</v>
      </c>
      <c r="E10" s="5">
        <v>0.87126055666879199</v>
      </c>
      <c r="F10" s="5">
        <v>9.3109838550774496E-2</v>
      </c>
      <c r="G10" s="5">
        <v>1.9222421263458899E-3</v>
      </c>
      <c r="H10" s="5">
        <v>3.3707362654089197E-2</v>
      </c>
      <c r="J10" s="5">
        <v>2.31011802083999E-2</v>
      </c>
      <c r="K10" s="5">
        <v>2.31011802083999E-2</v>
      </c>
      <c r="L10" s="5">
        <v>2.33335647994189E-2</v>
      </c>
      <c r="M10" s="5">
        <v>6.6946376932696394E-2</v>
      </c>
      <c r="N10" s="5">
        <v>0.112398274821911</v>
      </c>
      <c r="O10" s="5">
        <v>8.4476962287154594E-2</v>
      </c>
    </row>
    <row r="11" spans="1:15" ht="13.2" customHeight="1" x14ac:dyDescent="0.3">
      <c r="A11" s="7" t="s">
        <v>157</v>
      </c>
      <c r="B11" s="101">
        <v>161</v>
      </c>
      <c r="C11" s="125">
        <v>936030.32027416397</v>
      </c>
      <c r="D11" s="125">
        <v>431264.47368842101</v>
      </c>
      <c r="E11" s="8">
        <v>0.88236902934338701</v>
      </c>
      <c r="F11" s="8">
        <v>9.0689985064593401E-2</v>
      </c>
      <c r="G11" s="8">
        <v>1.13674104214197E-3</v>
      </c>
      <c r="H11" s="8">
        <v>2.5804244549877502E-2</v>
      </c>
      <c r="J11" s="8">
        <v>3.8110464013642903E-2</v>
      </c>
      <c r="K11" s="8">
        <v>3.2055872401288397E-2</v>
      </c>
      <c r="L11" s="8">
        <v>3.1930293787737103E-2</v>
      </c>
      <c r="M11" s="8">
        <v>7.1306442129273701E-2</v>
      </c>
      <c r="N11" s="8">
        <v>0.13541018745748801</v>
      </c>
      <c r="O11" s="8">
        <v>0.141511795664748</v>
      </c>
    </row>
    <row r="12" spans="1:15" ht="13.2" customHeight="1" x14ac:dyDescent="0.3">
      <c r="A12" s="28" t="s">
        <v>214</v>
      </c>
      <c r="B12" s="29">
        <v>12</v>
      </c>
      <c r="C12" s="138">
        <v>955217.66666666698</v>
      </c>
      <c r="D12" s="138">
        <v>458504.48</v>
      </c>
      <c r="E12" s="106">
        <v>0.68916718109275599</v>
      </c>
      <c r="F12" s="106">
        <v>0.20149063756149099</v>
      </c>
      <c r="G12" s="106">
        <v>5.8843481747441204E-3</v>
      </c>
      <c r="H12" s="106">
        <v>0.103457833171008</v>
      </c>
      <c r="J12" s="106">
        <v>0.48730803280796903</v>
      </c>
      <c r="K12" s="106">
        <v>0.195459597761408</v>
      </c>
      <c r="L12" s="106">
        <v>0.19272751180206299</v>
      </c>
      <c r="M12" s="106">
        <v>0.20416051724915399</v>
      </c>
      <c r="N12" s="106">
        <v>0.31683565632705901</v>
      </c>
      <c r="O12" s="106">
        <v>0.37342887466621499</v>
      </c>
    </row>
    <row r="13" spans="1:15" ht="13.2" customHeight="1" x14ac:dyDescent="0.3">
      <c r="A13" s="1" t="s">
        <v>156</v>
      </c>
      <c r="B13" s="30" t="s">
        <v>158</v>
      </c>
      <c r="C13" s="127">
        <v>280604.125</v>
      </c>
      <c r="D13" s="127">
        <v>280604.125</v>
      </c>
      <c r="E13" s="5">
        <v>0.70734660440219799</v>
      </c>
      <c r="F13" s="61">
        <v>0.221602676011979</v>
      </c>
      <c r="G13" s="61">
        <v>6.4966970816982801E-3</v>
      </c>
      <c r="H13" s="61">
        <v>6.4554022504123898E-2</v>
      </c>
      <c r="J13" s="61">
        <v>0.157474809025545</v>
      </c>
      <c r="K13" s="61">
        <v>0.157474809025545</v>
      </c>
      <c r="L13" s="5">
        <v>0.14470483076572099</v>
      </c>
      <c r="M13" s="61">
        <v>0.39982011883095198</v>
      </c>
      <c r="N13" s="61">
        <v>0.73693608587648096</v>
      </c>
      <c r="O13" s="61">
        <v>0.39261998318528701</v>
      </c>
    </row>
    <row r="14" spans="1:15" ht="13.2" customHeight="1" x14ac:dyDescent="0.3">
      <c r="A14" s="7" t="s">
        <v>157</v>
      </c>
      <c r="B14" s="101" t="s">
        <v>158</v>
      </c>
      <c r="C14" s="125" t="s">
        <v>158</v>
      </c>
      <c r="D14" s="125" t="s">
        <v>158</v>
      </c>
      <c r="E14" s="8" t="s">
        <v>158</v>
      </c>
      <c r="F14" s="8" t="s">
        <v>158</v>
      </c>
      <c r="G14" s="8" t="s">
        <v>158</v>
      </c>
      <c r="H14" s="8" t="s">
        <v>158</v>
      </c>
      <c r="J14" s="8" t="s">
        <v>158</v>
      </c>
      <c r="K14" s="8" t="s">
        <v>158</v>
      </c>
      <c r="L14" s="8" t="s">
        <v>158</v>
      </c>
      <c r="M14" s="8" t="s">
        <v>158</v>
      </c>
      <c r="N14" s="8" t="s">
        <v>158</v>
      </c>
      <c r="O14" s="8" t="s">
        <v>158</v>
      </c>
    </row>
    <row r="15" spans="1:15" ht="13.2" customHeight="1" x14ac:dyDescent="0.3">
      <c r="A15" s="28" t="s">
        <v>162</v>
      </c>
      <c r="B15" s="29">
        <v>32</v>
      </c>
      <c r="C15" s="137">
        <v>656977.14291447797</v>
      </c>
      <c r="D15" s="137">
        <v>583922.86970198201</v>
      </c>
      <c r="E15" s="6">
        <v>0.65438931765484898</v>
      </c>
      <c r="F15" s="106">
        <v>0.21542744917258</v>
      </c>
      <c r="G15" s="106">
        <v>3.3769839483479801E-3</v>
      </c>
      <c r="H15" s="106">
        <v>0.12680624922422301</v>
      </c>
      <c r="J15" s="6">
        <v>0.123773451422297</v>
      </c>
      <c r="K15" s="6">
        <v>0.108133150374188</v>
      </c>
      <c r="L15" s="6">
        <v>8.5054635154114794E-2</v>
      </c>
      <c r="M15" s="106">
        <v>0.16732466248498801</v>
      </c>
      <c r="N15" s="106">
        <v>0.17250624641670301</v>
      </c>
      <c r="O15" s="106">
        <v>0.51036240478061301</v>
      </c>
    </row>
    <row r="16" spans="1:15" ht="13.2" customHeight="1" x14ac:dyDescent="0.3">
      <c r="A16" s="1" t="s">
        <v>156</v>
      </c>
      <c r="B16" s="30" t="s">
        <v>158</v>
      </c>
      <c r="C16" s="124">
        <v>566119.81736102398</v>
      </c>
      <c r="D16" s="124">
        <v>566119.81736102398</v>
      </c>
      <c r="E16" s="5">
        <v>0.63560447414216703</v>
      </c>
      <c r="F16" s="61">
        <v>0.218467970543469</v>
      </c>
      <c r="G16" s="61">
        <v>3.03148689537129E-3</v>
      </c>
      <c r="H16" s="61">
        <v>0.14289606841899299</v>
      </c>
      <c r="J16" s="5">
        <v>0.12564090193704899</v>
      </c>
      <c r="K16" s="5">
        <v>0.12564090193704899</v>
      </c>
      <c r="L16" s="5">
        <v>9.9940109618294207E-2</v>
      </c>
      <c r="M16" s="61">
        <v>0.18859092433893701</v>
      </c>
      <c r="N16" s="61">
        <v>0.21663263234959701</v>
      </c>
      <c r="O16" s="61">
        <v>0.54605786377605203</v>
      </c>
    </row>
    <row r="17" spans="1:15" ht="13.2" customHeight="1" x14ac:dyDescent="0.3">
      <c r="A17" s="7" t="s">
        <v>157</v>
      </c>
      <c r="B17" s="101" t="s">
        <v>158</v>
      </c>
      <c r="C17" s="125" t="s">
        <v>158</v>
      </c>
      <c r="D17" s="125" t="s">
        <v>158</v>
      </c>
      <c r="E17" s="8" t="s">
        <v>158</v>
      </c>
      <c r="F17" s="8" t="s">
        <v>158</v>
      </c>
      <c r="G17" s="8" t="s">
        <v>158</v>
      </c>
      <c r="H17" s="8" t="s">
        <v>158</v>
      </c>
      <c r="J17" s="8" t="s">
        <v>158</v>
      </c>
      <c r="K17" s="8" t="s">
        <v>158</v>
      </c>
      <c r="L17" s="8" t="s">
        <v>158</v>
      </c>
      <c r="M17" s="8" t="s">
        <v>158</v>
      </c>
      <c r="N17" s="8" t="s">
        <v>158</v>
      </c>
      <c r="O17" s="8" t="s">
        <v>158</v>
      </c>
    </row>
    <row r="18" spans="1:15" ht="13.2" customHeight="1" x14ac:dyDescent="0.3">
      <c r="A18" s="28" t="s">
        <v>167</v>
      </c>
      <c r="B18" s="29">
        <v>37</v>
      </c>
      <c r="C18" s="137">
        <v>663785.22828249296</v>
      </c>
      <c r="D18" s="137">
        <v>507086.18249746697</v>
      </c>
      <c r="E18" s="6">
        <v>0.72063106896545204</v>
      </c>
      <c r="F18" s="106">
        <v>0.14286312747930699</v>
      </c>
      <c r="G18" s="106">
        <v>9.5482442483133201E-2</v>
      </c>
      <c r="H18" s="106">
        <v>4.1023361072108099E-2</v>
      </c>
      <c r="J18" s="6">
        <v>0.105891312008835</v>
      </c>
      <c r="K18" s="6">
        <v>7.8518569449162107E-2</v>
      </c>
      <c r="L18" s="6">
        <v>7.0436009204286498E-2</v>
      </c>
      <c r="M18" s="106">
        <v>0.153112756139971</v>
      </c>
      <c r="N18" s="106">
        <v>0.29610150441102601</v>
      </c>
      <c r="O18" s="106">
        <v>0.28688679875873302</v>
      </c>
    </row>
    <row r="19" spans="1:15" ht="13.2" customHeight="1" x14ac:dyDescent="0.3">
      <c r="A19" s="1" t="s">
        <v>156</v>
      </c>
      <c r="B19" s="30">
        <v>26</v>
      </c>
      <c r="C19" s="124">
        <v>549990.25340061402</v>
      </c>
      <c r="D19" s="124">
        <v>549990.25340061402</v>
      </c>
      <c r="E19" s="5">
        <v>0.71008808794260103</v>
      </c>
      <c r="F19" s="61">
        <v>0.147022686777638</v>
      </c>
      <c r="G19" s="61">
        <v>0.10285612644438</v>
      </c>
      <c r="H19" s="61">
        <v>4.0033098835380601E-2</v>
      </c>
      <c r="J19" s="5">
        <v>0.103462423675297</v>
      </c>
      <c r="K19" s="5">
        <v>0.103462423675297</v>
      </c>
      <c r="L19" s="5">
        <v>8.9103760393846501E-2</v>
      </c>
      <c r="M19" s="61">
        <v>0.20357264683429599</v>
      </c>
      <c r="N19" s="61">
        <v>0.37870395553988601</v>
      </c>
      <c r="O19" s="61">
        <v>0.35506074808438898</v>
      </c>
    </row>
    <row r="20" spans="1:15" ht="13.2" customHeight="1" x14ac:dyDescent="0.3">
      <c r="A20" s="7" t="s">
        <v>157</v>
      </c>
      <c r="B20" s="101">
        <v>11</v>
      </c>
      <c r="C20" s="139">
        <v>1015669.55359566</v>
      </c>
      <c r="D20" s="125">
        <v>448501.17495506298</v>
      </c>
      <c r="E20" s="8">
        <v>0.73828505673729505</v>
      </c>
      <c r="F20" s="52">
        <v>0.135898037735729</v>
      </c>
      <c r="G20" s="52">
        <v>8.3135372313590306E-2</v>
      </c>
      <c r="H20" s="52">
        <v>4.26815332133854E-2</v>
      </c>
      <c r="J20" s="52">
        <v>0.17437415948153501</v>
      </c>
      <c r="K20" s="8">
        <v>9.5946706892726802E-2</v>
      </c>
      <c r="L20" s="8">
        <v>0.109053895196598</v>
      </c>
      <c r="M20" s="52">
        <v>0.16393557794123101</v>
      </c>
      <c r="N20" s="52">
        <v>0.34146309562250599</v>
      </c>
      <c r="O20" s="52">
        <v>0.50698685439201696</v>
      </c>
    </row>
    <row r="21" spans="1:15" ht="13.2" customHeight="1" x14ac:dyDescent="0.3">
      <c r="A21" s="28" t="s">
        <v>168</v>
      </c>
      <c r="B21" s="29">
        <v>42</v>
      </c>
      <c r="C21" s="137">
        <v>722906.30049086304</v>
      </c>
      <c r="D21" s="137">
        <v>583503.57195022097</v>
      </c>
      <c r="E21" s="6">
        <v>0.56540358784214795</v>
      </c>
      <c r="F21" s="106">
        <v>0.38858423531960701</v>
      </c>
      <c r="G21" s="106">
        <v>1.1502394839568501E-2</v>
      </c>
      <c r="H21" s="106">
        <v>3.4509781998675798E-2</v>
      </c>
      <c r="J21" s="6">
        <v>0.116325781068954</v>
      </c>
      <c r="K21" s="6">
        <v>8.2878149161616996E-2</v>
      </c>
      <c r="L21" s="6">
        <v>6.3692439226871497E-2</v>
      </c>
      <c r="M21" s="106">
        <v>0.15383678511160301</v>
      </c>
      <c r="N21" s="106">
        <v>0.461648160749354</v>
      </c>
      <c r="O21" s="106">
        <v>0.245561898010732</v>
      </c>
    </row>
    <row r="22" spans="1:15" ht="13.2" customHeight="1" x14ac:dyDescent="0.3">
      <c r="A22" s="1" t="s">
        <v>156</v>
      </c>
      <c r="B22" s="30">
        <v>33</v>
      </c>
      <c r="C22" s="124">
        <v>546279.45504592196</v>
      </c>
      <c r="D22" s="124">
        <v>546279.45504592196</v>
      </c>
      <c r="E22" s="5">
        <v>0.58516918119508798</v>
      </c>
      <c r="F22" s="61">
        <v>0.35125772610341899</v>
      </c>
      <c r="G22" s="61">
        <v>1.42181495726014E-2</v>
      </c>
      <c r="H22" s="61">
        <v>4.9354943128892E-2</v>
      </c>
      <c r="J22" s="5">
        <v>7.5625542160126305E-2</v>
      </c>
      <c r="K22" s="5">
        <v>7.5625542160126305E-2</v>
      </c>
      <c r="L22" s="5">
        <v>7.2496650586981404E-2</v>
      </c>
      <c r="M22" s="61">
        <v>0.16925637346043701</v>
      </c>
      <c r="N22" s="61">
        <v>0.56854882859685596</v>
      </c>
      <c r="O22" s="61">
        <v>0.24817918399382</v>
      </c>
    </row>
    <row r="23" spans="1:15" ht="13.2" customHeight="1" x14ac:dyDescent="0.3">
      <c r="A23" s="7" t="s">
        <v>157</v>
      </c>
      <c r="B23" s="101">
        <v>9</v>
      </c>
      <c r="C23" s="139">
        <v>1285593.5007489501</v>
      </c>
      <c r="D23" s="139">
        <v>642796.75037447596</v>
      </c>
      <c r="E23" s="8">
        <v>0.53864695993782497</v>
      </c>
      <c r="F23" s="52">
        <v>0.439113025436417</v>
      </c>
      <c r="G23" s="52">
        <v>7.8260853266864105E-3</v>
      </c>
      <c r="H23" s="52">
        <v>1.4413929299072099E-2</v>
      </c>
      <c r="J23" s="52">
        <v>0.21717168637668999</v>
      </c>
      <c r="K23" s="52">
        <v>0.21717168637668999</v>
      </c>
      <c r="L23" s="8">
        <v>0.141236234609666</v>
      </c>
      <c r="M23" s="52">
        <v>0.33272389163052701</v>
      </c>
      <c r="N23" s="52">
        <v>0.32963232239461399</v>
      </c>
      <c r="O23" s="52">
        <v>0.42617987674297397</v>
      </c>
    </row>
    <row r="24" spans="1:15" ht="13.2" customHeight="1" x14ac:dyDescent="0.3">
      <c r="A24" s="28" t="s">
        <v>169</v>
      </c>
      <c r="B24" s="29">
        <v>172</v>
      </c>
      <c r="C24" s="137">
        <v>508068.58201513602</v>
      </c>
      <c r="D24" s="137">
        <v>387484.05033653299</v>
      </c>
      <c r="E24" s="6">
        <v>0.70795388912429003</v>
      </c>
      <c r="F24" s="6">
        <v>0.266196439147797</v>
      </c>
      <c r="G24" s="106">
        <v>3.7852697530026E-4</v>
      </c>
      <c r="H24" s="6">
        <v>2.5471144752613001E-2</v>
      </c>
      <c r="J24" s="6">
        <v>4.5345601365459898E-2</v>
      </c>
      <c r="K24" s="6">
        <v>3.1438357647514001E-2</v>
      </c>
      <c r="L24" s="6">
        <v>3.1528235744030901E-2</v>
      </c>
      <c r="M24" s="6">
        <v>5.0068529859439999E-2</v>
      </c>
      <c r="N24" s="106">
        <v>0.35506398730828598</v>
      </c>
      <c r="O24" s="6">
        <v>0.134821114765793</v>
      </c>
    </row>
    <row r="25" spans="1:15" ht="13.2" customHeight="1" x14ac:dyDescent="0.3">
      <c r="A25" s="1" t="s">
        <v>156</v>
      </c>
      <c r="B25" s="30">
        <v>134</v>
      </c>
      <c r="C25" s="124">
        <v>400473.45695953403</v>
      </c>
      <c r="D25" s="124">
        <v>400473.45695953403</v>
      </c>
      <c r="E25" s="5">
        <v>0.699525718810595</v>
      </c>
      <c r="F25" s="5">
        <v>0.26722001581117599</v>
      </c>
      <c r="G25" s="61">
        <v>2.4603641715013002E-4</v>
      </c>
      <c r="H25" s="5">
        <v>3.3008228961078301E-2</v>
      </c>
      <c r="J25" s="5">
        <v>3.9591963623825402E-2</v>
      </c>
      <c r="K25" s="5">
        <v>3.9591963623825402E-2</v>
      </c>
      <c r="L25" s="5">
        <v>3.7638544644339501E-2</v>
      </c>
      <c r="M25" s="5">
        <v>6.6400898548767101E-2</v>
      </c>
      <c r="N25" s="61">
        <v>0.357922968325041</v>
      </c>
      <c r="O25" s="5">
        <v>0.13812097671034501</v>
      </c>
    </row>
    <row r="26" spans="1:15" ht="13.2" customHeight="1" x14ac:dyDescent="0.3">
      <c r="A26" s="7" t="s">
        <v>157</v>
      </c>
      <c r="B26" s="101">
        <v>38</v>
      </c>
      <c r="C26" s="125">
        <v>823007.15883719805</v>
      </c>
      <c r="D26" s="125">
        <v>370373.69233326701</v>
      </c>
      <c r="E26" s="8">
        <v>0.71995818504764297</v>
      </c>
      <c r="F26" s="8">
        <v>0.26473855247606198</v>
      </c>
      <c r="G26" s="52">
        <v>5.6723410957593005E-4</v>
      </c>
      <c r="H26" s="52">
        <v>1.47360283667184E-2</v>
      </c>
      <c r="J26" s="8">
        <v>7.0762889359107004E-2</v>
      </c>
      <c r="K26" s="8">
        <v>5.2975609239145897E-2</v>
      </c>
      <c r="L26" s="8">
        <v>6.1835128671827E-2</v>
      </c>
      <c r="M26" s="8">
        <v>6.8653355518430603E-2</v>
      </c>
      <c r="N26" s="52">
        <v>0.721332641521506</v>
      </c>
      <c r="O26" s="52">
        <v>0.27497284264184602</v>
      </c>
    </row>
    <row r="27" spans="1:15" ht="13.2" customHeight="1" x14ac:dyDescent="0.3">
      <c r="A27" s="28" t="s">
        <v>170</v>
      </c>
      <c r="B27" s="29">
        <v>74</v>
      </c>
      <c r="C27" s="137">
        <v>575534.08108689997</v>
      </c>
      <c r="D27" s="137">
        <v>424735.30604080902</v>
      </c>
      <c r="E27" s="6">
        <v>0.76415181523807696</v>
      </c>
      <c r="F27" s="6">
        <v>0.176313475621098</v>
      </c>
      <c r="G27" s="106">
        <v>3.9432840638172302E-3</v>
      </c>
      <c r="H27" s="106">
        <v>5.5591425077008802E-2</v>
      </c>
      <c r="J27" s="6">
        <v>0.110932661741474</v>
      </c>
      <c r="K27" s="6">
        <v>4.6220903161690897E-2</v>
      </c>
      <c r="L27" s="6">
        <v>4.4708968342016202E-2</v>
      </c>
      <c r="M27" s="6">
        <v>9.02580573898486E-2</v>
      </c>
      <c r="N27" s="106">
        <v>0.20271916267823301</v>
      </c>
      <c r="O27" s="106">
        <v>0.169773187359859</v>
      </c>
    </row>
    <row r="28" spans="1:15" ht="13.2" customHeight="1" x14ac:dyDescent="0.3">
      <c r="A28" s="1" t="s">
        <v>156</v>
      </c>
      <c r="B28" s="30">
        <v>60</v>
      </c>
      <c r="C28" s="124">
        <v>412685.71691542497</v>
      </c>
      <c r="D28" s="124">
        <v>412685.71691542497</v>
      </c>
      <c r="E28" s="5">
        <v>0.78498907493987902</v>
      </c>
      <c r="F28" s="5">
        <v>0.17079317501622099</v>
      </c>
      <c r="G28" s="61">
        <v>4.6295545077743704E-3</v>
      </c>
      <c r="H28" s="61">
        <v>3.9588195536125803E-2</v>
      </c>
      <c r="J28" s="5">
        <v>5.0332424765732998E-2</v>
      </c>
      <c r="K28" s="5">
        <v>5.0332424765732998E-2</v>
      </c>
      <c r="L28" s="5">
        <v>5.2876466364096597E-2</v>
      </c>
      <c r="M28" s="5">
        <v>0.105596501581898</v>
      </c>
      <c r="N28" s="61">
        <v>0.237795717001718</v>
      </c>
      <c r="O28" s="61">
        <v>0.20428800050905299</v>
      </c>
    </row>
    <row r="29" spans="1:15" ht="13.2" customHeight="1" x14ac:dyDescent="0.3">
      <c r="A29" s="7" t="s">
        <v>157</v>
      </c>
      <c r="B29" s="101">
        <v>14</v>
      </c>
      <c r="C29" s="139">
        <v>1294430.7692718101</v>
      </c>
      <c r="D29" s="125">
        <v>442937.29043446499</v>
      </c>
      <c r="E29" s="8">
        <v>0.73482504089929401</v>
      </c>
      <c r="F29" s="52">
        <v>0.18408285664519899</v>
      </c>
      <c r="G29" s="52">
        <v>2.9774133719255298E-3</v>
      </c>
      <c r="H29" s="52">
        <v>7.8114689083581601E-2</v>
      </c>
      <c r="J29" s="52">
        <v>0.19926785693865701</v>
      </c>
      <c r="K29" s="8">
        <v>0.111361377688921</v>
      </c>
      <c r="L29" s="8">
        <v>9.5034939479966302E-2</v>
      </c>
      <c r="M29" s="52">
        <v>0.197237353772866</v>
      </c>
      <c r="N29" s="52">
        <v>0.333876646045006</v>
      </c>
      <c r="O29" s="52">
        <v>0.33548039160280702</v>
      </c>
    </row>
    <row r="30" spans="1:15" ht="13.2" customHeight="1" x14ac:dyDescent="0.3">
      <c r="A30" s="28" t="s">
        <v>216</v>
      </c>
      <c r="B30" s="29">
        <v>14</v>
      </c>
      <c r="C30" s="137">
        <v>653811.45487364603</v>
      </c>
      <c r="D30" s="137">
        <v>537861.86296139203</v>
      </c>
      <c r="E30" s="6">
        <v>0.71826192078897699</v>
      </c>
      <c r="F30" s="106">
        <v>0.227519138905691</v>
      </c>
      <c r="G30" s="106">
        <v>1.64681479627194E-3</v>
      </c>
      <c r="H30" s="106">
        <v>5.2572125509060499E-2</v>
      </c>
      <c r="J30" s="6">
        <v>0.114743542707319</v>
      </c>
      <c r="K30" s="6">
        <v>0.112427775289274</v>
      </c>
      <c r="L30" s="6">
        <v>8.3627175258987302E-2</v>
      </c>
      <c r="M30" s="106">
        <v>0.26213059223988</v>
      </c>
      <c r="N30" s="106">
        <v>0.91381212102712805</v>
      </c>
      <c r="O30" s="106">
        <v>0.43729343250837399</v>
      </c>
    </row>
    <row r="31" spans="1:15" ht="13.2" customHeight="1" x14ac:dyDescent="0.3">
      <c r="A31" s="1" t="s">
        <v>156</v>
      </c>
      <c r="B31" s="30" t="s">
        <v>158</v>
      </c>
      <c r="C31" s="124">
        <v>595696.69162818696</v>
      </c>
      <c r="D31" s="124">
        <v>595696.69162818696</v>
      </c>
      <c r="E31" s="5">
        <v>0.70006705568621297</v>
      </c>
      <c r="F31" s="61">
        <v>0.239686637928546</v>
      </c>
      <c r="G31" s="61">
        <v>2.1059059858803898E-3</v>
      </c>
      <c r="H31" s="61">
        <v>5.8140400399361497E-2</v>
      </c>
      <c r="J31" s="5">
        <v>0.119939828722978</v>
      </c>
      <c r="K31" s="5">
        <v>0.119939828722978</v>
      </c>
      <c r="L31" s="5">
        <v>9.1340250069813805E-2</v>
      </c>
      <c r="M31" s="61">
        <v>0.27999442521519302</v>
      </c>
      <c r="N31" s="61">
        <v>0.81967723082598798</v>
      </c>
      <c r="O31" s="61">
        <v>0.44788430945745999</v>
      </c>
    </row>
    <row r="32" spans="1:15" ht="13.2" customHeight="1" x14ac:dyDescent="0.3">
      <c r="A32" s="7" t="s">
        <v>157</v>
      </c>
      <c r="B32" s="101" t="s">
        <v>158</v>
      </c>
      <c r="C32" s="125" t="s">
        <v>158</v>
      </c>
      <c r="D32" s="125" t="s">
        <v>158</v>
      </c>
      <c r="E32" s="8" t="s">
        <v>158</v>
      </c>
      <c r="F32" s="8" t="s">
        <v>158</v>
      </c>
      <c r="G32" s="8" t="s">
        <v>158</v>
      </c>
      <c r="H32" s="8" t="s">
        <v>158</v>
      </c>
      <c r="J32" s="8" t="s">
        <v>158</v>
      </c>
      <c r="K32" s="8" t="s">
        <v>158</v>
      </c>
      <c r="L32" s="8" t="s">
        <v>158</v>
      </c>
      <c r="M32" s="8" t="s">
        <v>158</v>
      </c>
      <c r="N32" s="8" t="s">
        <v>158</v>
      </c>
      <c r="O32" s="8" t="s">
        <v>158</v>
      </c>
    </row>
    <row r="33" spans="1:15" ht="13.2" customHeight="1" x14ac:dyDescent="0.3">
      <c r="A33" s="28" t="s">
        <v>217</v>
      </c>
      <c r="B33" s="29">
        <v>10</v>
      </c>
      <c r="C33" s="138">
        <v>1116126</v>
      </c>
      <c r="D33" s="138">
        <v>858558.46153846197</v>
      </c>
      <c r="E33" s="106">
        <v>0.80176055391595602</v>
      </c>
      <c r="F33" s="106">
        <v>0.17107530870170601</v>
      </c>
      <c r="G33" s="106">
        <v>1.4026462962067001E-2</v>
      </c>
      <c r="H33" s="106">
        <v>1.3137674420271601E-2</v>
      </c>
      <c r="J33" s="106">
        <v>0.499662497531566</v>
      </c>
      <c r="K33" s="106">
        <v>0.36574003371285801</v>
      </c>
      <c r="L33" s="106">
        <v>0.38467619096436301</v>
      </c>
      <c r="M33" s="106">
        <v>0.37732752607226</v>
      </c>
      <c r="N33" s="106">
        <v>0.59220409324783896</v>
      </c>
      <c r="O33" s="106">
        <v>0.347515969276943</v>
      </c>
    </row>
    <row r="34" spans="1:15" ht="13.2" customHeight="1" x14ac:dyDescent="0.3">
      <c r="A34" s="1" t="s">
        <v>156</v>
      </c>
      <c r="B34" s="30" t="s">
        <v>158</v>
      </c>
      <c r="C34" s="124">
        <v>494783.14285714302</v>
      </c>
      <c r="D34" s="124">
        <v>494783.14285714302</v>
      </c>
      <c r="E34" s="5">
        <v>0.73828794259649699</v>
      </c>
      <c r="F34" s="61">
        <v>0.20246532247027699</v>
      </c>
      <c r="G34" s="61">
        <v>3.5206765907834899E-2</v>
      </c>
      <c r="H34" s="61">
        <v>2.4039969025391201E-2</v>
      </c>
      <c r="J34" s="5">
        <v>8.5803159196186293E-2</v>
      </c>
      <c r="K34" s="5">
        <v>8.5803159196186293E-2</v>
      </c>
      <c r="L34" s="5">
        <v>0.110388273303893</v>
      </c>
      <c r="M34" s="61">
        <v>0.27320586976640399</v>
      </c>
      <c r="N34" s="61">
        <v>0.63940427619211804</v>
      </c>
      <c r="O34" s="61">
        <v>0.494415623942418</v>
      </c>
    </row>
    <row r="35" spans="1:15" ht="13.2" customHeight="1" x14ac:dyDescent="0.3">
      <c r="A35" s="7" t="s">
        <v>157</v>
      </c>
      <c r="B35" s="101" t="s">
        <v>158</v>
      </c>
      <c r="C35" s="125" t="s">
        <v>158</v>
      </c>
      <c r="D35" s="125" t="s">
        <v>158</v>
      </c>
      <c r="E35" s="8" t="s">
        <v>158</v>
      </c>
      <c r="F35" s="8" t="s">
        <v>158</v>
      </c>
      <c r="G35" s="8" t="s">
        <v>158</v>
      </c>
      <c r="H35" s="8" t="s">
        <v>158</v>
      </c>
      <c r="J35" s="8" t="s">
        <v>158</v>
      </c>
      <c r="K35" s="8" t="s">
        <v>158</v>
      </c>
      <c r="L35" s="8" t="s">
        <v>158</v>
      </c>
      <c r="M35" s="8" t="s">
        <v>158</v>
      </c>
      <c r="N35" s="8" t="s">
        <v>158</v>
      </c>
      <c r="O35" s="8" t="s">
        <v>158</v>
      </c>
    </row>
    <row r="36" spans="1:15" ht="13.2" customHeight="1" x14ac:dyDescent="0.3">
      <c r="A36" s="28" t="s">
        <v>218</v>
      </c>
      <c r="B36" s="29">
        <v>9</v>
      </c>
      <c r="C36" s="138">
        <v>658762.16389177903</v>
      </c>
      <c r="D36" s="138">
        <v>538325.20365646295</v>
      </c>
      <c r="E36" s="106">
        <v>0.74099246502568705</v>
      </c>
      <c r="F36" s="106">
        <v>0.22433746331951401</v>
      </c>
      <c r="G36" s="106">
        <v>1.188651298573E-5</v>
      </c>
      <c r="H36" s="106">
        <v>3.4658185141813097E-2</v>
      </c>
      <c r="J36" s="106">
        <v>0.17924416596995499</v>
      </c>
      <c r="K36" s="106">
        <v>0.21631364379213</v>
      </c>
      <c r="L36" s="106">
        <v>0.21021080691890401</v>
      </c>
      <c r="M36" s="106">
        <v>0.32633854460079997</v>
      </c>
      <c r="N36" s="106">
        <v>0.74747637436413905</v>
      </c>
      <c r="O36" s="106">
        <v>0.31907489164999397</v>
      </c>
    </row>
    <row r="37" spans="1:15" ht="13.2" customHeight="1" x14ac:dyDescent="0.3">
      <c r="A37" s="1" t="s">
        <v>156</v>
      </c>
      <c r="B37" s="30" t="s">
        <v>158</v>
      </c>
      <c r="C37" s="127">
        <v>648688.33713136695</v>
      </c>
      <c r="D37" s="127">
        <v>648688.33713136695</v>
      </c>
      <c r="E37" s="61">
        <v>0.71916546043022</v>
      </c>
      <c r="F37" s="61">
        <v>0.26072744573316903</v>
      </c>
      <c r="G37" s="5">
        <v>0</v>
      </c>
      <c r="H37" s="61">
        <v>2.0107093836610999E-2</v>
      </c>
      <c r="J37" s="61">
        <v>0.22878954603535601</v>
      </c>
      <c r="K37" s="61">
        <v>0.22878954603535601</v>
      </c>
      <c r="L37" s="61">
        <v>0.23329579817294699</v>
      </c>
      <c r="M37" s="61">
        <v>0.27444228261653097</v>
      </c>
      <c r="N37" s="5" t="s">
        <v>158</v>
      </c>
      <c r="O37" s="61">
        <v>0.42694702517743299</v>
      </c>
    </row>
    <row r="38" spans="1:15" ht="13.2" customHeight="1" x14ac:dyDescent="0.3">
      <c r="A38" s="7" t="s">
        <v>157</v>
      </c>
      <c r="B38" s="101" t="s">
        <v>158</v>
      </c>
      <c r="C38" s="125" t="s">
        <v>158</v>
      </c>
      <c r="D38" s="125" t="s">
        <v>158</v>
      </c>
      <c r="E38" s="8" t="s">
        <v>158</v>
      </c>
      <c r="F38" s="8" t="s">
        <v>158</v>
      </c>
      <c r="G38" s="8" t="s">
        <v>158</v>
      </c>
      <c r="H38" s="8" t="s">
        <v>158</v>
      </c>
      <c r="J38" s="8" t="s">
        <v>158</v>
      </c>
      <c r="K38" s="8" t="s">
        <v>158</v>
      </c>
      <c r="L38" s="8" t="s">
        <v>158</v>
      </c>
      <c r="M38" s="8" t="s">
        <v>158</v>
      </c>
      <c r="N38" s="8" t="s">
        <v>158</v>
      </c>
      <c r="O38" s="8" t="s">
        <v>158</v>
      </c>
    </row>
    <row r="39" spans="1:15" ht="13.2" customHeight="1" x14ac:dyDescent="0.3">
      <c r="A39" s="28" t="s">
        <v>219</v>
      </c>
      <c r="B39" s="29">
        <v>14</v>
      </c>
      <c r="C39" s="138">
        <v>1364779.3881578899</v>
      </c>
      <c r="D39" s="138">
        <v>1057167.49344787</v>
      </c>
      <c r="E39" s="106">
        <v>0.81150913613087206</v>
      </c>
      <c r="F39" s="106">
        <v>0.13077391575919201</v>
      </c>
      <c r="G39" s="106">
        <v>1.0406419007091901E-3</v>
      </c>
      <c r="H39" s="106">
        <v>5.6676306209226902E-2</v>
      </c>
      <c r="J39" s="106">
        <v>0.223569960715227</v>
      </c>
      <c r="K39" s="106">
        <v>0.23516275280776899</v>
      </c>
      <c r="L39" s="106">
        <v>0.266879307633479</v>
      </c>
      <c r="M39" s="106">
        <v>0.20969928685296199</v>
      </c>
      <c r="N39" s="106">
        <v>0.43542689431814702</v>
      </c>
      <c r="O39" s="106">
        <v>0.35912883296015702</v>
      </c>
    </row>
    <row r="40" spans="1:15" ht="13.2" customHeight="1" x14ac:dyDescent="0.3">
      <c r="A40" s="1" t="s">
        <v>156</v>
      </c>
      <c r="B40" s="30" t="s">
        <v>158</v>
      </c>
      <c r="C40" s="127">
        <v>1150154.4515508499</v>
      </c>
      <c r="D40" s="127">
        <v>1150154.4515508499</v>
      </c>
      <c r="E40" s="61">
        <v>0.80378431769563097</v>
      </c>
      <c r="F40" s="61">
        <v>0.134762600407069</v>
      </c>
      <c r="G40" s="61">
        <v>1.5795388442267401E-3</v>
      </c>
      <c r="H40" s="61">
        <v>5.9873543053072999E-2</v>
      </c>
      <c r="J40" s="61">
        <v>0.31395079484049199</v>
      </c>
      <c r="K40" s="61">
        <v>0.31395079484049199</v>
      </c>
      <c r="L40" s="61">
        <v>0.36076173734203698</v>
      </c>
      <c r="M40" s="61">
        <v>0.26816106579702398</v>
      </c>
      <c r="N40" s="61">
        <v>0.33137959947228002</v>
      </c>
      <c r="O40" s="61">
        <v>0.44770386862760703</v>
      </c>
    </row>
    <row r="41" spans="1:15" ht="13.2" customHeight="1" x14ac:dyDescent="0.3">
      <c r="A41" s="7" t="s">
        <v>157</v>
      </c>
      <c r="B41" s="101" t="s">
        <v>158</v>
      </c>
      <c r="C41" s="125" t="s">
        <v>158</v>
      </c>
      <c r="D41" s="125" t="s">
        <v>158</v>
      </c>
      <c r="E41" s="8" t="s">
        <v>158</v>
      </c>
      <c r="F41" s="8" t="s">
        <v>158</v>
      </c>
      <c r="G41" s="8" t="s">
        <v>158</v>
      </c>
      <c r="H41" s="8" t="s">
        <v>158</v>
      </c>
      <c r="J41" s="8" t="s">
        <v>158</v>
      </c>
      <c r="K41" s="8" t="s">
        <v>158</v>
      </c>
      <c r="L41" s="8" t="s">
        <v>158</v>
      </c>
      <c r="M41" s="8" t="s">
        <v>158</v>
      </c>
      <c r="N41" s="8" t="s">
        <v>158</v>
      </c>
      <c r="O41" s="8" t="s">
        <v>158</v>
      </c>
    </row>
    <row r="42" spans="1:15" ht="13.2" customHeight="1" x14ac:dyDescent="0.3">
      <c r="A42" s="28" t="s">
        <v>220</v>
      </c>
      <c r="B42" s="29">
        <v>128</v>
      </c>
      <c r="C42" s="137">
        <v>612723.54885010701</v>
      </c>
      <c r="D42" s="137">
        <v>466421.13393481798</v>
      </c>
      <c r="E42" s="6">
        <v>0.83605988247290997</v>
      </c>
      <c r="F42" s="6">
        <v>0.13198945100390699</v>
      </c>
      <c r="G42" s="6">
        <v>2.38266641403198E-3</v>
      </c>
      <c r="H42" s="6">
        <v>2.9568000109150099E-2</v>
      </c>
      <c r="J42" s="6">
        <v>4.0380587175958799E-2</v>
      </c>
      <c r="K42" s="6">
        <v>3.6241142069818703E-2</v>
      </c>
      <c r="L42" s="6">
        <v>3.4411624631216199E-2</v>
      </c>
      <c r="M42" s="6">
        <v>6.9128086879050102E-2</v>
      </c>
      <c r="N42" s="6">
        <v>0.102879528694288</v>
      </c>
      <c r="O42" s="6">
        <v>0.129435519520332</v>
      </c>
    </row>
    <row r="43" spans="1:15" ht="13.2" customHeight="1" x14ac:dyDescent="0.3">
      <c r="A43" s="1" t="s">
        <v>156</v>
      </c>
      <c r="B43" s="30">
        <v>97</v>
      </c>
      <c r="C43" s="124">
        <v>524039.78550971299</v>
      </c>
      <c r="D43" s="124">
        <v>524039.78550971299</v>
      </c>
      <c r="E43" s="5">
        <v>0.84218204493785997</v>
      </c>
      <c r="F43" s="5">
        <v>0.12192249274079101</v>
      </c>
      <c r="G43" s="5">
        <v>2.2904344657787199E-3</v>
      </c>
      <c r="H43" s="5">
        <v>3.3605027855570999E-2</v>
      </c>
      <c r="J43" s="5">
        <v>4.3135629936537703E-2</v>
      </c>
      <c r="K43" s="5">
        <v>4.3135629936537703E-2</v>
      </c>
      <c r="L43" s="5">
        <v>3.9811449935112701E-2</v>
      </c>
      <c r="M43" s="5">
        <v>9.1308312929781393E-2</v>
      </c>
      <c r="N43" s="5">
        <v>0.130349563567211</v>
      </c>
      <c r="O43" s="5">
        <v>0.14173236556541</v>
      </c>
    </row>
    <row r="44" spans="1:15" ht="13.2" customHeight="1" x14ac:dyDescent="0.3">
      <c r="A44" s="7" t="s">
        <v>157</v>
      </c>
      <c r="B44" s="101">
        <v>31</v>
      </c>
      <c r="C44" s="125">
        <v>859974.61775906698</v>
      </c>
      <c r="D44" s="125">
        <v>393008.12141864101</v>
      </c>
      <c r="E44" s="8">
        <v>0.82565882392943801</v>
      </c>
      <c r="F44" s="8">
        <v>0.149092398344632</v>
      </c>
      <c r="G44" s="52">
        <v>2.53936102951356E-3</v>
      </c>
      <c r="H44" s="52">
        <v>2.2709416696417201E-2</v>
      </c>
      <c r="J44" s="8">
        <v>5.8017117174137302E-2</v>
      </c>
      <c r="K44" s="8">
        <v>4.7383956760579202E-2</v>
      </c>
      <c r="L44" s="8">
        <v>4.5698428389065897E-2</v>
      </c>
      <c r="M44" s="8">
        <v>0.101065836636008</v>
      </c>
      <c r="N44" s="52">
        <v>0.15931080331049599</v>
      </c>
      <c r="O44" s="52">
        <v>0.220344516539486</v>
      </c>
    </row>
    <row r="45" spans="1:15" ht="13.2" customHeight="1" x14ac:dyDescent="0.3">
      <c r="A45" s="28" t="s">
        <v>221</v>
      </c>
      <c r="B45" s="29">
        <v>38</v>
      </c>
      <c r="C45" s="137">
        <v>520001.07546005899</v>
      </c>
      <c r="D45" s="137">
        <v>449945.14696949202</v>
      </c>
      <c r="E45" s="6">
        <v>0.91406666859499897</v>
      </c>
      <c r="F45" s="106">
        <v>6.0594991712669001E-2</v>
      </c>
      <c r="G45" s="106">
        <v>5.3180667998300004E-4</v>
      </c>
      <c r="H45" s="106">
        <v>2.4806533012349599E-2</v>
      </c>
      <c r="J45" s="6">
        <v>7.4491202864331293E-2</v>
      </c>
      <c r="K45" s="6">
        <v>6.5932528865861401E-2</v>
      </c>
      <c r="L45" s="6">
        <v>6.5837692185161903E-2</v>
      </c>
      <c r="M45" s="106">
        <v>0.156910641404371</v>
      </c>
      <c r="N45" s="106">
        <v>0.62758435374269195</v>
      </c>
      <c r="O45" s="106">
        <v>0.39163627475122897</v>
      </c>
    </row>
    <row r="46" spans="1:15" ht="13.2" customHeight="1" x14ac:dyDescent="0.3">
      <c r="A46" s="1" t="s">
        <v>156</v>
      </c>
      <c r="B46" s="30" t="s">
        <v>158</v>
      </c>
      <c r="C46" s="124">
        <v>478459.23209232499</v>
      </c>
      <c r="D46" s="124">
        <v>478459.23209232499</v>
      </c>
      <c r="E46" s="5">
        <v>0.908437213849145</v>
      </c>
      <c r="F46" s="61">
        <v>6.51655840183646E-2</v>
      </c>
      <c r="G46" s="61">
        <v>6.4028791916408004E-4</v>
      </c>
      <c r="H46" s="61">
        <v>2.57569142133269E-2</v>
      </c>
      <c r="J46" s="5">
        <v>7.0334565825486403E-2</v>
      </c>
      <c r="K46" s="5">
        <v>7.0334565825486403E-2</v>
      </c>
      <c r="L46" s="5">
        <v>7.1543224846964695E-2</v>
      </c>
      <c r="M46" s="61">
        <v>0.155536207347797</v>
      </c>
      <c r="N46" s="61">
        <v>0.59064615599203696</v>
      </c>
      <c r="O46" s="61">
        <v>0.42718756855649698</v>
      </c>
    </row>
    <row r="47" spans="1:15" ht="13.2" customHeight="1" x14ac:dyDescent="0.3">
      <c r="A47" s="7" t="s">
        <v>157</v>
      </c>
      <c r="B47" s="101" t="s">
        <v>158</v>
      </c>
      <c r="C47" s="125" t="s">
        <v>158</v>
      </c>
      <c r="D47" s="125" t="s">
        <v>158</v>
      </c>
      <c r="E47" s="8" t="s">
        <v>158</v>
      </c>
      <c r="F47" s="8" t="s">
        <v>158</v>
      </c>
      <c r="G47" s="8" t="s">
        <v>158</v>
      </c>
      <c r="H47" s="8" t="s">
        <v>158</v>
      </c>
      <c r="J47" s="8" t="s">
        <v>158</v>
      </c>
      <c r="K47" s="8" t="s">
        <v>158</v>
      </c>
      <c r="L47" s="8" t="s">
        <v>158</v>
      </c>
      <c r="M47" s="8" t="s">
        <v>158</v>
      </c>
      <c r="N47" s="8" t="s">
        <v>158</v>
      </c>
      <c r="O47" s="8" t="s">
        <v>158</v>
      </c>
    </row>
    <row r="48" spans="1:15" ht="13.2" customHeight="1" x14ac:dyDescent="0.3">
      <c r="A48" s="28" t="s">
        <v>222</v>
      </c>
      <c r="B48" s="29">
        <v>34</v>
      </c>
      <c r="C48" s="137">
        <v>538237.57026638801</v>
      </c>
      <c r="D48" s="137">
        <v>469068.94255111</v>
      </c>
      <c r="E48" s="6">
        <v>0.83471538222156705</v>
      </c>
      <c r="F48" s="106">
        <v>0.102766710189483</v>
      </c>
      <c r="G48" s="106">
        <v>7.1898416913117203E-3</v>
      </c>
      <c r="H48" s="106">
        <v>5.5328065897638203E-2</v>
      </c>
      <c r="J48" s="6">
        <v>8.2984573910239404E-2</v>
      </c>
      <c r="K48" s="6">
        <v>7.6459104963282606E-2</v>
      </c>
      <c r="L48" s="6">
        <v>7.4194051153131504E-2</v>
      </c>
      <c r="M48" s="106">
        <v>0.224224122634749</v>
      </c>
      <c r="N48" s="106">
        <v>0.24224198418596299</v>
      </c>
      <c r="O48" s="106">
        <v>0.223840709286556</v>
      </c>
    </row>
    <row r="49" spans="1:15" ht="13.2" customHeight="1" x14ac:dyDescent="0.3">
      <c r="A49" s="1" t="s">
        <v>156</v>
      </c>
      <c r="B49" s="30" t="s">
        <v>158</v>
      </c>
      <c r="C49" s="124">
        <v>485591.25091753103</v>
      </c>
      <c r="D49" s="124">
        <v>485591.25091753103</v>
      </c>
      <c r="E49" s="5">
        <v>0.85552984717117597</v>
      </c>
      <c r="F49" s="61">
        <v>7.8070884474887595E-2</v>
      </c>
      <c r="G49" s="61">
        <v>5.4860116617536699E-3</v>
      </c>
      <c r="H49" s="61">
        <v>6.0913256692183199E-2</v>
      </c>
      <c r="J49" s="5">
        <v>8.7136140063799702E-2</v>
      </c>
      <c r="K49" s="5">
        <v>8.7136140063799702E-2</v>
      </c>
      <c r="L49" s="5">
        <v>7.9614850840635298E-2</v>
      </c>
      <c r="M49" s="61">
        <v>0.28777112348157902</v>
      </c>
      <c r="N49" s="61">
        <v>0.33450827556281398</v>
      </c>
      <c r="O49" s="61">
        <v>0.22971341843902901</v>
      </c>
    </row>
    <row r="50" spans="1:15" ht="13.2" customHeight="1" x14ac:dyDescent="0.3">
      <c r="A50" s="7" t="s">
        <v>157</v>
      </c>
      <c r="B50" s="101" t="s">
        <v>158</v>
      </c>
      <c r="C50" s="125" t="s">
        <v>158</v>
      </c>
      <c r="D50" s="125" t="s">
        <v>158</v>
      </c>
      <c r="E50" s="8" t="s">
        <v>158</v>
      </c>
      <c r="F50" s="8" t="s">
        <v>158</v>
      </c>
      <c r="G50" s="8" t="s">
        <v>158</v>
      </c>
      <c r="H50" s="8" t="s">
        <v>158</v>
      </c>
      <c r="J50" s="8" t="s">
        <v>158</v>
      </c>
      <c r="K50" s="8" t="s">
        <v>158</v>
      </c>
      <c r="L50" s="8" t="s">
        <v>158</v>
      </c>
      <c r="M50" s="8" t="s">
        <v>158</v>
      </c>
      <c r="N50" s="8" t="s">
        <v>158</v>
      </c>
      <c r="O50" s="8" t="s">
        <v>158</v>
      </c>
    </row>
    <row r="51" spans="1:15" ht="13.2" customHeight="1" x14ac:dyDescent="0.3">
      <c r="A51" s="28" t="s">
        <v>223</v>
      </c>
      <c r="B51" s="29">
        <v>18</v>
      </c>
      <c r="C51" s="137">
        <v>399141.25943970802</v>
      </c>
      <c r="D51" s="137">
        <v>399141.25943970802</v>
      </c>
      <c r="E51" s="6">
        <v>0.83727768281243098</v>
      </c>
      <c r="F51" s="106">
        <v>8.12086104805501E-2</v>
      </c>
      <c r="G51" s="106">
        <v>9.4036199651936093E-3</v>
      </c>
      <c r="H51" s="106">
        <v>7.2110086741824703E-2</v>
      </c>
      <c r="J51" s="6">
        <v>9.6636871336983302E-2</v>
      </c>
      <c r="K51" s="6">
        <v>9.6636871336983302E-2</v>
      </c>
      <c r="L51" s="6">
        <v>9.1851940430528398E-2</v>
      </c>
      <c r="M51" s="106">
        <v>0.17322629621265301</v>
      </c>
      <c r="N51" s="106">
        <v>0.70994976630555595</v>
      </c>
      <c r="O51" s="106">
        <v>0.34289064750496301</v>
      </c>
    </row>
    <row r="52" spans="1:15" ht="13.2" customHeight="1" x14ac:dyDescent="0.3">
      <c r="A52" s="1" t="s">
        <v>156</v>
      </c>
      <c r="B52" s="30">
        <v>18</v>
      </c>
      <c r="C52" s="124">
        <v>399141.25943970802</v>
      </c>
      <c r="D52" s="124">
        <v>399141.25943970802</v>
      </c>
      <c r="E52" s="5">
        <v>0.83727768281243098</v>
      </c>
      <c r="F52" s="61">
        <v>8.12086104805501E-2</v>
      </c>
      <c r="G52" s="61">
        <v>9.4036199651936093E-3</v>
      </c>
      <c r="H52" s="61">
        <v>7.2110086741824703E-2</v>
      </c>
      <c r="J52" s="5">
        <v>9.6636871336983302E-2</v>
      </c>
      <c r="K52" s="5">
        <v>9.6636871336983302E-2</v>
      </c>
      <c r="L52" s="5">
        <v>9.1851940430528398E-2</v>
      </c>
      <c r="M52" s="61">
        <v>0.17322629621265301</v>
      </c>
      <c r="N52" s="61">
        <v>0.70994976630555595</v>
      </c>
      <c r="O52" s="61">
        <v>0.34289064750496301</v>
      </c>
    </row>
    <row r="53" spans="1:15" ht="13.2" customHeight="1" x14ac:dyDescent="0.3">
      <c r="A53" s="7" t="s">
        <v>157</v>
      </c>
      <c r="B53" s="101">
        <v>0</v>
      </c>
      <c r="C53" s="125" t="s">
        <v>158</v>
      </c>
      <c r="D53" s="125" t="s">
        <v>158</v>
      </c>
      <c r="E53" s="8" t="s">
        <v>158</v>
      </c>
      <c r="F53" s="8" t="s">
        <v>158</v>
      </c>
      <c r="G53" s="8" t="s">
        <v>158</v>
      </c>
      <c r="H53" s="8" t="s">
        <v>158</v>
      </c>
      <c r="J53" s="8" t="s">
        <v>158</v>
      </c>
      <c r="K53" s="8" t="s">
        <v>158</v>
      </c>
      <c r="L53" s="8" t="s">
        <v>158</v>
      </c>
      <c r="M53" s="8" t="s">
        <v>158</v>
      </c>
      <c r="N53" s="8" t="s">
        <v>158</v>
      </c>
      <c r="O53" s="8" t="s">
        <v>158</v>
      </c>
    </row>
    <row r="54" spans="1:15" ht="13.2" customHeight="1" x14ac:dyDescent="0.3">
      <c r="A54" s="28" t="s">
        <v>171</v>
      </c>
      <c r="B54" s="29">
        <v>56</v>
      </c>
      <c r="C54" s="137">
        <v>734342.22428282397</v>
      </c>
      <c r="D54" s="137">
        <v>492300.82423177798</v>
      </c>
      <c r="E54" s="6">
        <v>0.682410240577904</v>
      </c>
      <c r="F54" s="6">
        <v>0.23794782065078299</v>
      </c>
      <c r="G54" s="106">
        <v>3.0014821783596501E-2</v>
      </c>
      <c r="H54" s="106">
        <v>4.9627116987715901E-2</v>
      </c>
      <c r="J54" s="6">
        <v>9.6368502070508996E-2</v>
      </c>
      <c r="K54" s="6">
        <v>4.5214055199210998E-2</v>
      </c>
      <c r="L54" s="6">
        <v>4.3497905788004797E-2</v>
      </c>
      <c r="M54" s="6">
        <v>9.8974806343626001E-2</v>
      </c>
      <c r="N54" s="106">
        <v>0.22107479762047499</v>
      </c>
      <c r="O54" s="106">
        <v>0.15101848438266299</v>
      </c>
    </row>
    <row r="55" spans="1:15" ht="13.2" customHeight="1" x14ac:dyDescent="0.3">
      <c r="A55" s="1" t="s">
        <v>156</v>
      </c>
      <c r="B55" s="30">
        <v>45</v>
      </c>
      <c r="C55" s="124">
        <v>473204.19086231902</v>
      </c>
      <c r="D55" s="124">
        <v>473204.19086231902</v>
      </c>
      <c r="E55" s="5">
        <v>0.70034573190768601</v>
      </c>
      <c r="F55" s="5">
        <v>0.230495686637578</v>
      </c>
      <c r="G55" s="61">
        <v>1.9074966155539101E-2</v>
      </c>
      <c r="H55" s="61">
        <v>5.0083615299197699E-2</v>
      </c>
      <c r="J55" s="5">
        <v>5.8969694307268401E-2</v>
      </c>
      <c r="K55" s="5">
        <v>5.8969694307268401E-2</v>
      </c>
      <c r="L55" s="5">
        <v>6.0359776117678503E-2</v>
      </c>
      <c r="M55" s="5">
        <v>0.134169130174734</v>
      </c>
      <c r="N55" s="61">
        <v>0.36432512456308602</v>
      </c>
      <c r="O55" s="61">
        <v>0.22309305655563499</v>
      </c>
    </row>
    <row r="56" spans="1:15" ht="13.2" customHeight="1" x14ac:dyDescent="0.3">
      <c r="A56" s="7" t="s">
        <v>157</v>
      </c>
      <c r="B56" s="101">
        <v>11</v>
      </c>
      <c r="C56" s="125">
        <v>1398975.43858885</v>
      </c>
      <c r="D56" s="125">
        <v>510020.09818481398</v>
      </c>
      <c r="E56" s="8">
        <v>0.66696965799594998</v>
      </c>
      <c r="F56" s="52">
        <v>0.24436332879198699</v>
      </c>
      <c r="G56" s="52">
        <v>3.9432893536065702E-2</v>
      </c>
      <c r="H56" s="52">
        <v>4.92341196759973E-2</v>
      </c>
      <c r="J56" s="8">
        <v>0.118317884353594</v>
      </c>
      <c r="K56" s="8">
        <v>8.7887544320082403E-2</v>
      </c>
      <c r="L56" s="8">
        <v>7.3606833615437003E-2</v>
      </c>
      <c r="M56" s="52">
        <v>0.18634428220431701</v>
      </c>
      <c r="N56" s="52">
        <v>0.394923530120178</v>
      </c>
      <c r="O56" s="52">
        <v>0.21855530629048001</v>
      </c>
    </row>
    <row r="57" spans="1:15" ht="13.2" customHeight="1" x14ac:dyDescent="0.3">
      <c r="A57" s="28" t="s">
        <v>224</v>
      </c>
      <c r="B57" s="29">
        <v>6</v>
      </c>
      <c r="C57" s="138">
        <v>257540.5</v>
      </c>
      <c r="D57" s="138">
        <v>257540.5</v>
      </c>
      <c r="E57" s="106">
        <v>0.86848282114851805</v>
      </c>
      <c r="F57" s="106">
        <v>0.116457411552746</v>
      </c>
      <c r="G57" s="6">
        <v>0</v>
      </c>
      <c r="H57" s="106">
        <v>1.50597672987355E-2</v>
      </c>
      <c r="J57" s="106">
        <v>0.15780997163314001</v>
      </c>
      <c r="K57" s="106">
        <v>0.15780997163314001</v>
      </c>
      <c r="L57" s="106">
        <v>0.17186849785120001</v>
      </c>
      <c r="M57" s="106">
        <v>0.31836509911326</v>
      </c>
      <c r="N57" s="6" t="s">
        <v>158</v>
      </c>
      <c r="O57" s="106">
        <v>0.244405095801077</v>
      </c>
    </row>
    <row r="58" spans="1:15" ht="13.2" customHeight="1" x14ac:dyDescent="0.3">
      <c r="A58" s="1" t="s">
        <v>156</v>
      </c>
      <c r="B58" s="30">
        <v>6</v>
      </c>
      <c r="C58" s="127">
        <v>257540.5</v>
      </c>
      <c r="D58" s="127">
        <v>257540.5</v>
      </c>
      <c r="E58" s="61">
        <v>0.86848282114851805</v>
      </c>
      <c r="F58" s="61">
        <v>0.116457411552746</v>
      </c>
      <c r="G58" s="5">
        <v>0</v>
      </c>
      <c r="H58" s="61">
        <v>1.50597672987355E-2</v>
      </c>
      <c r="J58" s="61">
        <v>0.15780997163314001</v>
      </c>
      <c r="K58" s="61">
        <v>0.15780997163314001</v>
      </c>
      <c r="L58" s="61">
        <v>0.17186849785120001</v>
      </c>
      <c r="M58" s="61">
        <v>0.31836509911326</v>
      </c>
      <c r="N58" s="5" t="s">
        <v>158</v>
      </c>
      <c r="O58" s="61">
        <v>0.244405095801077</v>
      </c>
    </row>
    <row r="59" spans="1:15" ht="13.2" customHeight="1" x14ac:dyDescent="0.3">
      <c r="A59" s="7" t="s">
        <v>157</v>
      </c>
      <c r="B59" s="101">
        <v>0</v>
      </c>
      <c r="C59" s="125" t="s">
        <v>158</v>
      </c>
      <c r="D59" s="125" t="s">
        <v>158</v>
      </c>
      <c r="E59" s="8" t="s">
        <v>158</v>
      </c>
      <c r="F59" s="8" t="s">
        <v>158</v>
      </c>
      <c r="G59" s="8" t="s">
        <v>158</v>
      </c>
      <c r="H59" s="8" t="s">
        <v>158</v>
      </c>
      <c r="J59" s="8" t="s">
        <v>158</v>
      </c>
      <c r="K59" s="8" t="s">
        <v>158</v>
      </c>
      <c r="L59" s="8" t="s">
        <v>158</v>
      </c>
      <c r="M59" s="8" t="s">
        <v>158</v>
      </c>
      <c r="N59" s="8" t="s">
        <v>158</v>
      </c>
      <c r="O59" s="8" t="s">
        <v>158</v>
      </c>
    </row>
    <row r="60" spans="1:15" ht="13.2" customHeight="1" x14ac:dyDescent="0.3">
      <c r="A60" s="28" t="s">
        <v>225</v>
      </c>
      <c r="B60" s="29">
        <v>39</v>
      </c>
      <c r="C60" s="137">
        <v>314938.58947791299</v>
      </c>
      <c r="D60" s="137">
        <v>309426.86603590602</v>
      </c>
      <c r="E60" s="6">
        <v>0.86221844487629296</v>
      </c>
      <c r="F60" s="106">
        <v>7.6092389276426003E-2</v>
      </c>
      <c r="G60" s="106">
        <v>5.6290977592144799E-3</v>
      </c>
      <c r="H60" s="106">
        <v>5.6060068088066503E-2</v>
      </c>
      <c r="J60" s="6">
        <v>0.109408756446829</v>
      </c>
      <c r="K60" s="6">
        <v>0.110202153275107</v>
      </c>
      <c r="L60" s="6">
        <v>0.107166898050673</v>
      </c>
      <c r="M60" s="106">
        <v>0.197066688049929</v>
      </c>
      <c r="N60" s="106">
        <v>0.35675882557010902</v>
      </c>
      <c r="O60" s="106">
        <v>0.214297608890058</v>
      </c>
    </row>
    <row r="61" spans="1:15" ht="13.2" customHeight="1" x14ac:dyDescent="0.3">
      <c r="A61" s="1" t="s">
        <v>156</v>
      </c>
      <c r="B61" s="30" t="s">
        <v>158</v>
      </c>
      <c r="C61" s="124">
        <v>312317.461022412</v>
      </c>
      <c r="D61" s="124">
        <v>312317.461022412</v>
      </c>
      <c r="E61" s="5">
        <v>0.86030294266378404</v>
      </c>
      <c r="F61" s="61">
        <v>7.7485733799018006E-2</v>
      </c>
      <c r="G61" s="61">
        <v>5.0851947035231698E-3</v>
      </c>
      <c r="H61" s="61">
        <v>5.71261288336746E-2</v>
      </c>
      <c r="J61" s="5">
        <v>0.112342602431168</v>
      </c>
      <c r="K61" s="5">
        <v>0.112342602431168</v>
      </c>
      <c r="L61" s="5">
        <v>0.10960327107392</v>
      </c>
      <c r="M61" s="61">
        <v>0.196362503873205</v>
      </c>
      <c r="N61" s="61">
        <v>0.39459326028914898</v>
      </c>
      <c r="O61" s="61">
        <v>0.213557076189969</v>
      </c>
    </row>
    <row r="62" spans="1:15" ht="13.2" customHeight="1" x14ac:dyDescent="0.3">
      <c r="A62" s="7" t="s">
        <v>157</v>
      </c>
      <c r="B62" s="101" t="s">
        <v>158</v>
      </c>
      <c r="C62" s="125" t="s">
        <v>158</v>
      </c>
      <c r="D62" s="125" t="s">
        <v>158</v>
      </c>
      <c r="E62" s="8" t="s">
        <v>158</v>
      </c>
      <c r="F62" s="8" t="s">
        <v>158</v>
      </c>
      <c r="G62" s="8" t="s">
        <v>158</v>
      </c>
      <c r="H62" s="8" t="s">
        <v>158</v>
      </c>
      <c r="J62" s="8" t="s">
        <v>158</v>
      </c>
      <c r="K62" s="8" t="s">
        <v>158</v>
      </c>
      <c r="L62" s="8" t="s">
        <v>158</v>
      </c>
      <c r="M62" s="8" t="s">
        <v>158</v>
      </c>
      <c r="N62" s="8" t="s">
        <v>158</v>
      </c>
      <c r="O62" s="8" t="s">
        <v>158</v>
      </c>
    </row>
    <row r="63" spans="1:15" ht="13.2" customHeight="1" x14ac:dyDescent="0.3">
      <c r="A63" s="28" t="s">
        <v>226</v>
      </c>
      <c r="B63" s="29">
        <v>89</v>
      </c>
      <c r="C63" s="137">
        <v>142161.00188871799</v>
      </c>
      <c r="D63" s="137">
        <v>140903.300780299</v>
      </c>
      <c r="E63" s="6">
        <v>0.83744805089581698</v>
      </c>
      <c r="F63" s="6">
        <v>8.4733509339803295E-2</v>
      </c>
      <c r="G63" s="106">
        <v>7.9658929383153096E-3</v>
      </c>
      <c r="H63" s="106">
        <v>6.9852546826064801E-2</v>
      </c>
      <c r="J63" s="6">
        <v>4.3634736716682498E-2</v>
      </c>
      <c r="K63" s="6">
        <v>4.3832427471591502E-2</v>
      </c>
      <c r="L63" s="6">
        <v>4.9811863907381897E-2</v>
      </c>
      <c r="M63" s="6">
        <v>0.11034915078440399</v>
      </c>
      <c r="N63" s="106">
        <v>0.61697455583188399</v>
      </c>
      <c r="O63" s="106">
        <v>0.18795696079233801</v>
      </c>
    </row>
    <row r="64" spans="1:15" ht="13.2" customHeight="1" x14ac:dyDescent="0.3">
      <c r="A64" s="1" t="s">
        <v>156</v>
      </c>
      <c r="B64" s="30" t="s">
        <v>158</v>
      </c>
      <c r="C64" s="124">
        <v>141641.32486737301</v>
      </c>
      <c r="D64" s="124">
        <v>141641.32486737301</v>
      </c>
      <c r="E64" s="5">
        <v>0.83858058045038297</v>
      </c>
      <c r="F64" s="5">
        <v>8.4881728412517093E-2</v>
      </c>
      <c r="G64" s="61">
        <v>8.0671265898287908E-3</v>
      </c>
      <c r="H64" s="61">
        <v>6.8470564547271504E-2</v>
      </c>
      <c r="J64" s="5">
        <v>4.4047374697430697E-2</v>
      </c>
      <c r="K64" s="5">
        <v>4.4047374697430697E-2</v>
      </c>
      <c r="L64" s="5">
        <v>4.9936602710130701E-2</v>
      </c>
      <c r="M64" s="5">
        <v>0.11105756009009</v>
      </c>
      <c r="N64" s="61">
        <v>0.61483071594986405</v>
      </c>
      <c r="O64" s="61">
        <v>0.19319345268446</v>
      </c>
    </row>
    <row r="65" spans="1:15" ht="13.2" customHeight="1" x14ac:dyDescent="0.3">
      <c r="A65" s="7" t="s">
        <v>157</v>
      </c>
      <c r="B65" s="101" t="s">
        <v>158</v>
      </c>
      <c r="C65" s="125" t="s">
        <v>158</v>
      </c>
      <c r="D65" s="125" t="s">
        <v>158</v>
      </c>
      <c r="E65" s="8" t="s">
        <v>158</v>
      </c>
      <c r="F65" s="8" t="s">
        <v>158</v>
      </c>
      <c r="G65" s="8" t="s">
        <v>158</v>
      </c>
      <c r="H65" s="8" t="s">
        <v>158</v>
      </c>
      <c r="J65" s="8" t="s">
        <v>158</v>
      </c>
      <c r="K65" s="8" t="s">
        <v>158</v>
      </c>
      <c r="L65" s="8" t="s">
        <v>158</v>
      </c>
      <c r="M65" s="8" t="s">
        <v>158</v>
      </c>
      <c r="N65" s="8" t="s">
        <v>158</v>
      </c>
      <c r="O65" s="8" t="s">
        <v>158</v>
      </c>
    </row>
    <row r="66" spans="1:15" ht="13.2" customHeight="1" x14ac:dyDescent="0.3">
      <c r="A66" s="28" t="s">
        <v>227</v>
      </c>
      <c r="B66" s="29">
        <v>483</v>
      </c>
      <c r="C66" s="137">
        <v>123641.595122852</v>
      </c>
      <c r="D66" s="137">
        <v>121579.623420594</v>
      </c>
      <c r="E66" s="6">
        <v>0.88770581595696996</v>
      </c>
      <c r="F66" s="6">
        <v>6.2563298910798801E-2</v>
      </c>
      <c r="G66" s="106">
        <v>7.6715273363156897E-3</v>
      </c>
      <c r="H66" s="6">
        <v>4.2059357795916102E-2</v>
      </c>
      <c r="J66" s="6">
        <v>2.1350098733787199E-2</v>
      </c>
      <c r="K66" s="6">
        <v>1.9885070335544899E-2</v>
      </c>
      <c r="L66" s="6">
        <v>1.98671707458483E-2</v>
      </c>
      <c r="M66" s="6">
        <v>7.4460545329790101E-2</v>
      </c>
      <c r="N66" s="106">
        <v>0.31054184142116997</v>
      </c>
      <c r="O66" s="6">
        <v>0.10506516073536901</v>
      </c>
    </row>
    <row r="67" spans="1:15" ht="13.2" customHeight="1" x14ac:dyDescent="0.3">
      <c r="A67" s="1" t="s">
        <v>156</v>
      </c>
      <c r="B67" s="30">
        <v>472</v>
      </c>
      <c r="C67" s="124">
        <v>121349.497734055</v>
      </c>
      <c r="D67" s="124">
        <v>121349.497734055</v>
      </c>
      <c r="E67" s="5">
        <v>0.88995600361199201</v>
      </c>
      <c r="F67" s="5">
        <v>6.1525269692991102E-2</v>
      </c>
      <c r="G67" s="61">
        <v>7.9167727821527305E-3</v>
      </c>
      <c r="H67" s="5">
        <v>4.06019539128653E-2</v>
      </c>
      <c r="J67" s="5">
        <v>1.98260324110336E-2</v>
      </c>
      <c r="K67" s="5">
        <v>1.98260324110336E-2</v>
      </c>
      <c r="L67" s="5">
        <v>2.00980752773561E-2</v>
      </c>
      <c r="M67" s="5">
        <v>7.5751774469190597E-2</v>
      </c>
      <c r="N67" s="61">
        <v>0.30990408012054399</v>
      </c>
      <c r="O67" s="5">
        <v>0.105727444981671</v>
      </c>
    </row>
    <row r="68" spans="1:15" ht="13.2" customHeight="1" x14ac:dyDescent="0.3">
      <c r="A68" s="7" t="s">
        <v>157</v>
      </c>
      <c r="B68" s="101">
        <v>11</v>
      </c>
      <c r="C68" s="139">
        <v>268008.72387131001</v>
      </c>
      <c r="D68" s="139">
        <v>128530.805223666</v>
      </c>
      <c r="E68" s="8">
        <v>0.82353419010947604</v>
      </c>
      <c r="F68" s="52">
        <v>9.2166173335636703E-2</v>
      </c>
      <c r="G68" s="52">
        <v>6.7753332166782E-4</v>
      </c>
      <c r="H68" s="52">
        <v>8.3622103233219197E-2</v>
      </c>
      <c r="J68" s="52">
        <v>0.17509681980147301</v>
      </c>
      <c r="K68" s="52">
        <v>0.18271200256873801</v>
      </c>
      <c r="L68" s="8">
        <v>0.137704659565904</v>
      </c>
      <c r="M68" s="52">
        <v>0.426856093577</v>
      </c>
      <c r="N68" s="52">
        <v>0.76472836405154798</v>
      </c>
      <c r="O68" s="52">
        <v>0.62285513957400795</v>
      </c>
    </row>
    <row r="69" spans="1:15" ht="13.2" customHeight="1" x14ac:dyDescent="0.3">
      <c r="A69" s="28" t="s">
        <v>172</v>
      </c>
      <c r="B69" s="29">
        <v>35</v>
      </c>
      <c r="C69" s="137">
        <v>673576.75942262495</v>
      </c>
      <c r="D69" s="137">
        <v>498801.537318449</v>
      </c>
      <c r="E69" s="6">
        <v>0.59540760561703499</v>
      </c>
      <c r="F69" s="6">
        <v>0.37766188955818297</v>
      </c>
      <c r="G69" s="106">
        <v>2.6527285671166401E-3</v>
      </c>
      <c r="H69" s="106">
        <v>2.4277776257665699E-2</v>
      </c>
      <c r="J69" s="6">
        <v>0.120326282311043</v>
      </c>
      <c r="K69" s="6">
        <v>7.8878050224658394E-2</v>
      </c>
      <c r="L69" s="6">
        <v>7.3882872157439897E-2</v>
      </c>
      <c r="M69" s="6">
        <v>0.13765470422582801</v>
      </c>
      <c r="N69" s="106">
        <v>0.45208321983992</v>
      </c>
      <c r="O69" s="106">
        <v>0.27695675212725102</v>
      </c>
    </row>
    <row r="70" spans="1:15" ht="13.2" customHeight="1" x14ac:dyDescent="0.3">
      <c r="A70" s="1" t="s">
        <v>156</v>
      </c>
      <c r="B70" s="30">
        <v>27</v>
      </c>
      <c r="C70" s="124">
        <v>486830.395594695</v>
      </c>
      <c r="D70" s="124">
        <v>486830.395594695</v>
      </c>
      <c r="E70" s="5">
        <v>0.65683785281863705</v>
      </c>
      <c r="F70" s="5">
        <v>0.30991500349926099</v>
      </c>
      <c r="G70" s="61">
        <v>2.8576197077772201E-3</v>
      </c>
      <c r="H70" s="61">
        <v>3.03895239743243E-2</v>
      </c>
      <c r="J70" s="5">
        <v>8.7423812608643695E-2</v>
      </c>
      <c r="K70" s="5">
        <v>8.7423812608643695E-2</v>
      </c>
      <c r="L70" s="5">
        <v>8.9544729295039496E-2</v>
      </c>
      <c r="M70" s="5">
        <v>0.137081223399108</v>
      </c>
      <c r="N70" s="61">
        <v>0.64803419982640298</v>
      </c>
      <c r="O70" s="61">
        <v>0.330538329048427</v>
      </c>
    </row>
    <row r="71" spans="1:15" ht="13.2" customHeight="1" x14ac:dyDescent="0.3">
      <c r="A71" s="10" t="s">
        <v>157</v>
      </c>
      <c r="B71" s="102">
        <v>8</v>
      </c>
      <c r="C71" s="140">
        <v>1201834.1640736</v>
      </c>
      <c r="D71" s="140">
        <v>513263.41812544101</v>
      </c>
      <c r="E71" s="11">
        <v>0.52501794966789195</v>
      </c>
      <c r="F71" s="111">
        <v>0.45528944631639301</v>
      </c>
      <c r="G71" s="111">
        <v>2.4179546966681801E-3</v>
      </c>
      <c r="H71" s="111">
        <v>1.72746493190469E-2</v>
      </c>
      <c r="J71" s="111">
        <v>0.18450565865227</v>
      </c>
      <c r="K71" s="111">
        <v>0.17877291091151701</v>
      </c>
      <c r="L71" s="11">
        <v>0.133136414860902</v>
      </c>
      <c r="M71" s="111">
        <v>0.29512711662152302</v>
      </c>
      <c r="N71" s="111">
        <v>0.35032408000645099</v>
      </c>
      <c r="O71" s="111">
        <v>0.36702569547230202</v>
      </c>
    </row>
    <row r="72" spans="1:15" ht="169.2" customHeight="1" x14ac:dyDescent="0.3">
      <c r="A72" s="165" t="s">
        <v>597</v>
      </c>
      <c r="B72" s="194"/>
      <c r="C72" s="195"/>
      <c r="D72" s="195"/>
      <c r="E72" s="196"/>
      <c r="F72" s="196"/>
      <c r="G72" s="196"/>
      <c r="H72" s="196"/>
      <c r="J72" s="36"/>
      <c r="K72" s="36"/>
      <c r="L72" s="36"/>
      <c r="M72" s="36"/>
      <c r="N72" s="36"/>
      <c r="O72" s="36"/>
    </row>
    <row r="73" spans="1:15" ht="13.2" customHeight="1" x14ac:dyDescent="0.3">
      <c r="A73" s="1"/>
      <c r="B73" s="22"/>
      <c r="C73" s="22"/>
      <c r="D73" s="22"/>
      <c r="E73" s="22"/>
      <c r="F73" s="22"/>
      <c r="G73" s="22"/>
      <c r="H73" s="22"/>
      <c r="J73" s="22"/>
      <c r="K73" s="22"/>
      <c r="L73" s="22"/>
      <c r="M73" s="22"/>
      <c r="N73" s="22"/>
      <c r="O73" s="22"/>
    </row>
    <row r="74" spans="1:15" ht="13.2" customHeight="1" x14ac:dyDescent="0.3">
      <c r="A74" s="1"/>
      <c r="B74" s="22"/>
      <c r="C74" s="22"/>
      <c r="D74" s="22"/>
      <c r="E74" s="22"/>
      <c r="F74" s="22"/>
      <c r="G74" s="22"/>
      <c r="H74" s="22"/>
      <c r="J74" s="22"/>
      <c r="K74" s="22"/>
      <c r="L74" s="22"/>
      <c r="M74" s="22"/>
      <c r="N74" s="22"/>
      <c r="O74" s="22"/>
    </row>
    <row r="75" spans="1:15" ht="13.2" customHeight="1" x14ac:dyDescent="0.3"/>
    <row r="76" spans="1:15" ht="13.2" customHeight="1" x14ac:dyDescent="0.3">
      <c r="A76" s="1"/>
      <c r="B76" s="22"/>
      <c r="C76" s="22"/>
      <c r="D76" s="22"/>
      <c r="E76" s="22"/>
      <c r="F76" s="22"/>
      <c r="G76" s="22"/>
      <c r="H76" s="22"/>
      <c r="J76" s="22"/>
      <c r="K76" s="22"/>
      <c r="L76" s="22"/>
      <c r="M76" s="22"/>
      <c r="N76" s="22"/>
      <c r="O76" s="22"/>
    </row>
    <row r="77" spans="1:15" ht="13.2" customHeight="1" x14ac:dyDescent="0.3">
      <c r="A77" s="1"/>
      <c r="B77" s="22"/>
      <c r="C77" s="22"/>
      <c r="D77" s="22"/>
      <c r="E77" s="22"/>
      <c r="F77" s="22"/>
      <c r="G77" s="22"/>
      <c r="H77" s="22"/>
      <c r="J77" s="22"/>
      <c r="K77" s="22"/>
      <c r="L77" s="22"/>
      <c r="M77" s="22"/>
      <c r="N77" s="22"/>
      <c r="O77" s="22"/>
    </row>
    <row r="78" spans="1:15" ht="13.2" customHeight="1" x14ac:dyDescent="0.3"/>
    <row r="79" spans="1:15" ht="13.2" customHeight="1" x14ac:dyDescent="0.3"/>
    <row r="80" spans="1:15"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5">
    <mergeCell ref="A72:H72"/>
    <mergeCell ref="A2:H2"/>
    <mergeCell ref="A3:A5"/>
    <mergeCell ref="B3:B5"/>
    <mergeCell ref="C3:D3"/>
    <mergeCell ref="J3:O3"/>
    <mergeCell ref="E3:H3"/>
    <mergeCell ref="J4:K4"/>
    <mergeCell ref="L5:O5"/>
    <mergeCell ref="C4:C5"/>
    <mergeCell ref="D4:D5"/>
    <mergeCell ref="E4:E5"/>
    <mergeCell ref="F4:F5"/>
    <mergeCell ref="G4:G5"/>
    <mergeCell ref="H4:H5"/>
  </mergeCells>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396</v>
      </c>
      <c r="J1" s="14" t="str">
        <f>HYPERLINK("#'Verzeichnis'!A1", "Zurück zum Verzeichnis")</f>
        <v>Zurück zum Verzeichnis</v>
      </c>
      <c r="O1" s="1"/>
    </row>
    <row r="2" spans="1:20" ht="13.2" customHeight="1" x14ac:dyDescent="0.3">
      <c r="A2" s="170" t="s">
        <v>37</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6"/>
      <c r="J3" s="166"/>
      <c r="L3" s="167" t="s">
        <v>73</v>
      </c>
      <c r="M3" s="167"/>
      <c r="N3" s="166"/>
      <c r="O3" s="166"/>
      <c r="P3" s="166"/>
      <c r="Q3" s="166"/>
      <c r="R3" s="166"/>
      <c r="S3" s="166"/>
      <c r="T3" s="166"/>
    </row>
    <row r="4" spans="1:20" ht="13.2" customHeight="1" x14ac:dyDescent="0.3">
      <c r="A4" s="166"/>
      <c r="B4" s="167" t="s">
        <v>176</v>
      </c>
      <c r="C4" s="167" t="s">
        <v>177</v>
      </c>
      <c r="D4" s="173" t="s">
        <v>87</v>
      </c>
      <c r="E4" s="173" t="s">
        <v>375</v>
      </c>
      <c r="F4" s="173" t="s">
        <v>90</v>
      </c>
      <c r="G4" s="173" t="s">
        <v>376</v>
      </c>
      <c r="H4" s="173" t="s">
        <v>377</v>
      </c>
      <c r="I4" s="173" t="s">
        <v>92</v>
      </c>
      <c r="J4" s="173" t="s">
        <v>93</v>
      </c>
      <c r="L4" s="167" t="s">
        <v>79</v>
      </c>
      <c r="M4" s="167"/>
      <c r="N4" s="173" t="s">
        <v>87</v>
      </c>
      <c r="O4" s="173" t="s">
        <v>375</v>
      </c>
      <c r="P4" s="173" t="s">
        <v>90</v>
      </c>
      <c r="Q4" s="173" t="s">
        <v>376</v>
      </c>
      <c r="R4" s="173" t="s">
        <v>377</v>
      </c>
      <c r="S4" s="173" t="s">
        <v>92</v>
      </c>
      <c r="T4" s="173" t="s">
        <v>93</v>
      </c>
    </row>
    <row r="5" spans="1:20" ht="13.2" customHeight="1" x14ac:dyDescent="0.3">
      <c r="A5" s="166"/>
      <c r="B5" s="167"/>
      <c r="C5" s="167"/>
      <c r="D5" s="173"/>
      <c r="E5" s="173"/>
      <c r="F5" s="173"/>
      <c r="G5" s="173"/>
      <c r="H5" s="173"/>
      <c r="I5" s="173"/>
      <c r="J5" s="173"/>
      <c r="L5" s="167"/>
      <c r="M5" s="167"/>
      <c r="N5" s="173"/>
      <c r="O5" s="173"/>
      <c r="P5" s="173"/>
      <c r="Q5" s="173"/>
      <c r="R5" s="173"/>
      <c r="S5" s="173"/>
      <c r="T5" s="173"/>
    </row>
    <row r="6" spans="1:20" ht="13.2" customHeight="1" x14ac:dyDescent="0.3">
      <c r="A6" s="166"/>
      <c r="B6" s="167"/>
      <c r="C6" s="167"/>
      <c r="D6" s="173"/>
      <c r="E6" s="173"/>
      <c r="F6" s="173"/>
      <c r="G6" s="173"/>
      <c r="H6" s="173"/>
      <c r="I6" s="173"/>
      <c r="J6" s="173"/>
      <c r="L6" s="167"/>
      <c r="M6" s="167"/>
      <c r="N6" s="173"/>
      <c r="O6" s="173"/>
      <c r="P6" s="173"/>
      <c r="Q6" s="173"/>
      <c r="R6" s="173"/>
      <c r="S6" s="173"/>
      <c r="T6" s="173"/>
    </row>
    <row r="7" spans="1:20" ht="13.2" customHeight="1" x14ac:dyDescent="0.3">
      <c r="A7" s="166" t="s">
        <v>372</v>
      </c>
      <c r="B7" s="167" t="s">
        <v>350</v>
      </c>
      <c r="C7" s="167" t="s">
        <v>351</v>
      </c>
      <c r="D7" s="173" t="s">
        <v>353</v>
      </c>
      <c r="E7" s="173" t="s">
        <v>354</v>
      </c>
      <c r="F7" s="173" t="s">
        <v>355</v>
      </c>
      <c r="G7" s="173" t="s">
        <v>378</v>
      </c>
      <c r="H7" s="173" t="s">
        <v>379</v>
      </c>
      <c r="I7" s="173" t="s">
        <v>356</v>
      </c>
      <c r="J7" s="173" t="s">
        <v>380</v>
      </c>
      <c r="K7" t="s">
        <v>66</v>
      </c>
      <c r="L7" s="16" t="s">
        <v>176</v>
      </c>
      <c r="M7" s="16" t="s">
        <v>177</v>
      </c>
      <c r="N7" s="173" t="s">
        <v>177</v>
      </c>
      <c r="O7" s="173" t="s">
        <v>361</v>
      </c>
      <c r="P7" s="173" t="s">
        <v>362</v>
      </c>
      <c r="Q7" s="173" t="s">
        <v>381</v>
      </c>
      <c r="R7" s="173" t="s">
        <v>382</v>
      </c>
      <c r="S7" s="173" t="s">
        <v>363</v>
      </c>
      <c r="T7" s="173" t="s">
        <v>383</v>
      </c>
    </row>
    <row r="8" spans="1:20" ht="13.2" customHeight="1" x14ac:dyDescent="0.3">
      <c r="A8" s="28" t="s">
        <v>122</v>
      </c>
      <c r="B8" s="137">
        <v>213414.19375516701</v>
      </c>
      <c r="C8" s="137">
        <v>176950.534481023</v>
      </c>
      <c r="D8" s="6">
        <v>0.56861815689824302</v>
      </c>
      <c r="E8" s="6">
        <v>5.5648671120356701E-2</v>
      </c>
      <c r="F8" s="6">
        <v>0.109809867529961</v>
      </c>
      <c r="G8" s="6">
        <v>2.93414646185008E-2</v>
      </c>
      <c r="H8" s="6">
        <v>1.9070440885662E-2</v>
      </c>
      <c r="I8" s="6">
        <v>5.59978871954823E-2</v>
      </c>
      <c r="J8" s="6">
        <v>7.5218698132493199E-3</v>
      </c>
      <c r="L8" s="6">
        <v>3.0124101157298799E-2</v>
      </c>
      <c r="M8" s="6">
        <v>2.3703923433180701E-2</v>
      </c>
      <c r="N8" s="6">
        <v>2.48033340336778E-2</v>
      </c>
      <c r="O8" s="6">
        <v>0.10026442124452201</v>
      </c>
      <c r="P8" s="6">
        <v>1.9002310638793301E-2</v>
      </c>
      <c r="Q8" s="6">
        <v>2.54657634427508E-2</v>
      </c>
      <c r="R8" s="6">
        <v>3.8147451807529702E-2</v>
      </c>
      <c r="S8" s="6">
        <v>3.4366268327178803E-2</v>
      </c>
      <c r="T8" s="6">
        <v>8.1208170912950003E-2</v>
      </c>
    </row>
    <row r="9" spans="1:20" ht="13.2" customHeight="1" x14ac:dyDescent="0.3">
      <c r="A9" s="1" t="s">
        <v>156</v>
      </c>
      <c r="B9" s="124">
        <v>158632.77094497799</v>
      </c>
      <c r="C9" s="124">
        <v>158632.77094497799</v>
      </c>
      <c r="D9" s="5">
        <v>0.54085907719306203</v>
      </c>
      <c r="E9" s="5">
        <v>5.2615767215240597E-2</v>
      </c>
      <c r="F9" s="5">
        <v>0.117227288581205</v>
      </c>
      <c r="G9" s="5">
        <v>3.2826110777954401E-2</v>
      </c>
      <c r="H9" s="5">
        <v>2.51940234978381E-2</v>
      </c>
      <c r="I9" s="5">
        <v>5.9702612959788903E-2</v>
      </c>
      <c r="J9" s="5">
        <v>7.4011503093861803E-3</v>
      </c>
      <c r="L9" s="5">
        <v>2.9069868839857901E-2</v>
      </c>
      <c r="M9" s="5">
        <v>2.9069868839857901E-2</v>
      </c>
      <c r="N9" s="5">
        <v>3.1901385752824897E-2</v>
      </c>
      <c r="O9" s="5">
        <v>0.14653087902950099</v>
      </c>
      <c r="P9" s="5">
        <v>2.1685866805189798E-2</v>
      </c>
      <c r="Q9" s="5">
        <v>2.8904164700547699E-2</v>
      </c>
      <c r="R9" s="5">
        <v>3.9025891154198002E-2</v>
      </c>
      <c r="S9" s="5">
        <v>3.7720412666832098E-2</v>
      </c>
      <c r="T9" s="5">
        <v>7.52299655755167E-2</v>
      </c>
    </row>
    <row r="10" spans="1:20" ht="13.2" customHeight="1" x14ac:dyDescent="0.3">
      <c r="A10" s="7" t="s">
        <v>157</v>
      </c>
      <c r="B10" s="125">
        <v>500924.45805884502</v>
      </c>
      <c r="C10" s="125">
        <v>218976.50810004599</v>
      </c>
      <c r="D10" s="8">
        <v>0.61475477783069099</v>
      </c>
      <c r="E10" s="8">
        <v>6.0689469997012101E-2</v>
      </c>
      <c r="F10" s="8">
        <v>9.7481838395994197E-2</v>
      </c>
      <c r="G10" s="8">
        <v>2.3549853345724601E-2</v>
      </c>
      <c r="H10" s="8">
        <v>8.89281926682404E-3</v>
      </c>
      <c r="I10" s="8">
        <v>4.9840495449725401E-2</v>
      </c>
      <c r="J10" s="52">
        <v>7.7225101099752001E-3</v>
      </c>
      <c r="L10" s="8">
        <v>5.2481184312996199E-2</v>
      </c>
      <c r="M10" s="8">
        <v>4.48583230601085E-2</v>
      </c>
      <c r="N10" s="8">
        <v>4.2149509650165402E-2</v>
      </c>
      <c r="O10" s="8">
        <v>0.107838742618393</v>
      </c>
      <c r="P10" s="8">
        <v>4.2365413567249897E-2</v>
      </c>
      <c r="Q10" s="8">
        <v>5.69065871735231E-2</v>
      </c>
      <c r="R10" s="8">
        <v>0.101959066035806</v>
      </c>
      <c r="S10" s="8">
        <v>8.3433761383418195E-2</v>
      </c>
      <c r="T10" s="52">
        <v>0.22283797554877199</v>
      </c>
    </row>
    <row r="11" spans="1:20" ht="13.2" customHeight="1" x14ac:dyDescent="0.3">
      <c r="A11" s="28" t="s">
        <v>213</v>
      </c>
      <c r="B11" s="137">
        <v>280444.62321450299</v>
      </c>
      <c r="C11" s="137">
        <v>214643.389461846</v>
      </c>
      <c r="D11" s="6">
        <v>0.62947294860113101</v>
      </c>
      <c r="E11" s="6">
        <v>3.4095093263093498E-2</v>
      </c>
      <c r="F11" s="6">
        <v>9.3537103963501705E-2</v>
      </c>
      <c r="G11" s="6">
        <v>2.3101208894992099E-2</v>
      </c>
      <c r="H11" s="6">
        <v>2.1437953443848402E-2</v>
      </c>
      <c r="I11" s="6">
        <v>4.6974783537387099E-2</v>
      </c>
      <c r="J11" s="6">
        <v>6.3895438336696499E-3</v>
      </c>
      <c r="L11" s="6">
        <v>2.67276657881961E-2</v>
      </c>
      <c r="M11" s="6">
        <v>2.33581447430029E-2</v>
      </c>
      <c r="N11" s="6">
        <v>2.6654791496505799E-2</v>
      </c>
      <c r="O11" s="6">
        <v>5.8637499250342E-2</v>
      </c>
      <c r="P11" s="6">
        <v>2.4147006391988E-2</v>
      </c>
      <c r="Q11" s="6">
        <v>3.9414801959604201E-2</v>
      </c>
      <c r="R11" s="6">
        <v>6.0123834997195098E-2</v>
      </c>
      <c r="S11" s="6">
        <v>4.5673197023536699E-2</v>
      </c>
      <c r="T11" s="6">
        <v>0.105955444464013</v>
      </c>
    </row>
    <row r="12" spans="1:20" ht="13.2" customHeight="1" x14ac:dyDescent="0.3">
      <c r="A12" s="1" t="s">
        <v>156</v>
      </c>
      <c r="B12" s="124">
        <v>235262.544181734</v>
      </c>
      <c r="C12" s="124">
        <v>235262.544181734</v>
      </c>
      <c r="D12" s="5">
        <v>0.61241802946540802</v>
      </c>
      <c r="E12" s="5">
        <v>3.3729931914306503E-2</v>
      </c>
      <c r="F12" s="5">
        <v>9.5977967699147904E-2</v>
      </c>
      <c r="G12" s="5">
        <v>2.5069407211123201E-2</v>
      </c>
      <c r="H12" s="5">
        <v>2.7185176932522499E-2</v>
      </c>
      <c r="I12" s="5">
        <v>5.1012636649403101E-2</v>
      </c>
      <c r="J12" s="5">
        <v>7.0492975271698299E-3</v>
      </c>
      <c r="L12" s="5">
        <v>2.85804490258488E-2</v>
      </c>
      <c r="M12" s="5">
        <v>2.85804490258488E-2</v>
      </c>
      <c r="N12" s="5">
        <v>3.3780118093371503E-2</v>
      </c>
      <c r="O12" s="5">
        <v>7.8015225303770003E-2</v>
      </c>
      <c r="P12" s="5">
        <v>2.7180827103002202E-2</v>
      </c>
      <c r="Q12" s="5">
        <v>4.1510802132766103E-2</v>
      </c>
      <c r="R12" s="5">
        <v>5.9738122224635898E-2</v>
      </c>
      <c r="S12" s="5">
        <v>5.08151936322358E-2</v>
      </c>
      <c r="T12" s="5">
        <v>0.12388225372632</v>
      </c>
    </row>
    <row r="13" spans="1:20" ht="13.2" customHeight="1" x14ac:dyDescent="0.3">
      <c r="A13" s="7" t="s">
        <v>157</v>
      </c>
      <c r="B13" s="125">
        <v>407765.27332750498</v>
      </c>
      <c r="C13" s="125">
        <v>187872.841489251</v>
      </c>
      <c r="D13" s="8">
        <v>0.65720135134861302</v>
      </c>
      <c r="E13" s="8">
        <v>3.4688783615208302E-2</v>
      </c>
      <c r="F13" s="8">
        <v>8.9568673965381304E-2</v>
      </c>
      <c r="G13" s="8">
        <v>1.9901252614795601E-2</v>
      </c>
      <c r="H13" s="8">
        <v>1.20939438765474E-2</v>
      </c>
      <c r="I13" s="8">
        <v>4.0409919967284699E-2</v>
      </c>
      <c r="J13" s="52">
        <v>5.3168963481009402E-3</v>
      </c>
      <c r="L13" s="8">
        <v>4.3289540557746302E-2</v>
      </c>
      <c r="M13" s="8">
        <v>3.6772520492345397E-2</v>
      </c>
      <c r="N13" s="8">
        <v>4.1271840909830701E-2</v>
      </c>
      <c r="O13" s="8">
        <v>7.1946929031377796E-2</v>
      </c>
      <c r="P13" s="8">
        <v>4.4609159739633898E-2</v>
      </c>
      <c r="Q13" s="8">
        <v>8.3957726438913E-2</v>
      </c>
      <c r="R13" s="8">
        <v>0.12494252792511799</v>
      </c>
      <c r="S13" s="8">
        <v>8.67712678194619E-2</v>
      </c>
      <c r="T13" s="52">
        <v>0.174915024715215</v>
      </c>
    </row>
    <row r="14" spans="1:20" ht="13.2" customHeight="1" x14ac:dyDescent="0.3">
      <c r="A14" s="28" t="s">
        <v>214</v>
      </c>
      <c r="B14" s="138">
        <v>448714.08333333302</v>
      </c>
      <c r="C14" s="138">
        <v>215382.76</v>
      </c>
      <c r="D14" s="106">
        <v>0.57722242950178504</v>
      </c>
      <c r="E14" s="106">
        <v>5.94671551242077E-2</v>
      </c>
      <c r="F14" s="106">
        <v>7.7476767407010705E-2</v>
      </c>
      <c r="G14" s="106">
        <v>2.3908320238815801E-2</v>
      </c>
      <c r="H14" s="106">
        <v>2.3200185567312799E-2</v>
      </c>
      <c r="I14" s="106">
        <v>7.8586048391245403E-2</v>
      </c>
      <c r="J14" s="106">
        <v>3.8480331480569702E-3</v>
      </c>
      <c r="L14" s="106">
        <v>0.59119623955651401</v>
      </c>
      <c r="M14" s="106">
        <v>0.26491026289917902</v>
      </c>
      <c r="N14" s="106">
        <v>0.28622306515269902</v>
      </c>
      <c r="O14" s="106">
        <v>0.29672017056830302</v>
      </c>
      <c r="P14" s="106">
        <v>0.29351245913513002</v>
      </c>
      <c r="Q14" s="106">
        <v>0.17122438797283099</v>
      </c>
      <c r="R14" s="106">
        <v>0.327249987934988</v>
      </c>
      <c r="S14" s="106">
        <v>0.39643813879290901</v>
      </c>
      <c r="T14" s="106">
        <v>0.48831309749294199</v>
      </c>
    </row>
    <row r="15" spans="1:20" ht="13.2" customHeight="1" x14ac:dyDescent="0.3">
      <c r="A15" s="1" t="s">
        <v>156</v>
      </c>
      <c r="B15" s="127">
        <v>85818.125</v>
      </c>
      <c r="C15" s="127">
        <v>85818.125</v>
      </c>
      <c r="D15" s="61">
        <v>0.47199965042349701</v>
      </c>
      <c r="E15" s="61">
        <v>4.4254928664544897E-2</v>
      </c>
      <c r="F15" s="61">
        <v>8.52879272298247E-2</v>
      </c>
      <c r="G15" s="61">
        <v>7.0856243946136099E-2</v>
      </c>
      <c r="H15" s="61">
        <v>9.4618706712597103E-2</v>
      </c>
      <c r="I15" s="61">
        <v>2.98072231244857E-2</v>
      </c>
      <c r="J15" s="61">
        <v>7.36295508670226E-3</v>
      </c>
      <c r="L15" s="61">
        <v>0.228549387634013</v>
      </c>
      <c r="M15" s="61">
        <v>0.228549387634013</v>
      </c>
      <c r="N15" s="61">
        <v>0.31768681781145802</v>
      </c>
      <c r="O15" s="61">
        <v>0.42072121685996</v>
      </c>
      <c r="P15" s="61">
        <v>0.43258470670594001</v>
      </c>
      <c r="Q15" s="61">
        <v>0.24429695352507899</v>
      </c>
      <c r="R15" s="61">
        <v>0.326987418236171</v>
      </c>
      <c r="S15" s="61">
        <v>0.39787271647581501</v>
      </c>
      <c r="T15" s="61">
        <v>0.56335156047597101</v>
      </c>
    </row>
    <row r="16" spans="1:20" ht="13.2" customHeight="1" x14ac:dyDescent="0.3">
      <c r="A16" s="7" t="s">
        <v>157</v>
      </c>
      <c r="B16" s="125" t="s">
        <v>158</v>
      </c>
      <c r="C16" s="125" t="s">
        <v>158</v>
      </c>
      <c r="D16" s="8" t="s">
        <v>158</v>
      </c>
      <c r="E16" s="8" t="s">
        <v>158</v>
      </c>
      <c r="F16" s="8" t="s">
        <v>158</v>
      </c>
      <c r="G16" s="8" t="s">
        <v>158</v>
      </c>
      <c r="H16" s="8" t="s">
        <v>158</v>
      </c>
      <c r="I16" s="8" t="s">
        <v>158</v>
      </c>
      <c r="J16" s="8"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330105.327641565</v>
      </c>
      <c r="C17" s="137">
        <v>293398.41164834501</v>
      </c>
      <c r="D17" s="6">
        <v>0.52621496384798805</v>
      </c>
      <c r="E17" s="106">
        <v>0.124832550261509</v>
      </c>
      <c r="F17" s="6">
        <v>9.9806527183082694E-2</v>
      </c>
      <c r="G17" s="106">
        <v>3.62539512206718E-2</v>
      </c>
      <c r="H17" s="106">
        <v>9.3775171588825392E-3</v>
      </c>
      <c r="I17" s="6">
        <v>6.4731427455442497E-2</v>
      </c>
      <c r="J17" s="106">
        <v>8.5571319146418405E-3</v>
      </c>
      <c r="L17" s="6">
        <v>0.13677852769978699</v>
      </c>
      <c r="M17" s="6">
        <v>0.108369788061089</v>
      </c>
      <c r="N17" s="6">
        <v>0.112962672360595</v>
      </c>
      <c r="O17" s="106">
        <v>0.26135176881976002</v>
      </c>
      <c r="P17" s="6">
        <v>0.10319547195515701</v>
      </c>
      <c r="Q17" s="106">
        <v>0.16830328967588501</v>
      </c>
      <c r="R17" s="106">
        <v>0.209153523024417</v>
      </c>
      <c r="S17" s="6">
        <v>0.14459743611009701</v>
      </c>
      <c r="T17" s="106">
        <v>0.32429190497709098</v>
      </c>
    </row>
    <row r="18" spans="1:20" ht="13.2" customHeight="1" x14ac:dyDescent="0.3">
      <c r="A18" s="1" t="s">
        <v>156</v>
      </c>
      <c r="B18" s="124">
        <v>272315.30593435903</v>
      </c>
      <c r="C18" s="124">
        <v>272315.30593435903</v>
      </c>
      <c r="D18" s="5">
        <v>0.51546001543272202</v>
      </c>
      <c r="E18" s="61">
        <v>0.111969788771466</v>
      </c>
      <c r="F18" s="5">
        <v>9.33264840485728E-2</v>
      </c>
      <c r="G18" s="61">
        <v>3.7490507125027203E-2</v>
      </c>
      <c r="H18" s="61">
        <v>1.0034327026486701E-2</v>
      </c>
      <c r="I18" s="61">
        <v>6.7783108983299201E-2</v>
      </c>
      <c r="J18" s="61">
        <v>1.18564585196307E-2</v>
      </c>
      <c r="L18" s="5">
        <v>0.120192953751062</v>
      </c>
      <c r="M18" s="5">
        <v>0.120192953751062</v>
      </c>
      <c r="N18" s="5">
        <v>0.123989422102479</v>
      </c>
      <c r="O18" s="61">
        <v>0.32638920270375898</v>
      </c>
      <c r="P18" s="5">
        <v>0.104166220159706</v>
      </c>
      <c r="Q18" s="61">
        <v>0.175075796040077</v>
      </c>
      <c r="R18" s="61">
        <v>0.22467275040694001</v>
      </c>
      <c r="S18" s="61">
        <v>0.17105449181301499</v>
      </c>
      <c r="T18" s="61">
        <v>0.28239686901100802</v>
      </c>
    </row>
    <row r="19" spans="1:20" ht="13.2" customHeight="1" x14ac:dyDescent="0.3">
      <c r="A19" s="7" t="s">
        <v>157</v>
      </c>
      <c r="B19" s="125" t="s">
        <v>158</v>
      </c>
      <c r="C19" s="125" t="s">
        <v>158</v>
      </c>
      <c r="D19" s="8" t="s">
        <v>158</v>
      </c>
      <c r="E19" s="8" t="s">
        <v>158</v>
      </c>
      <c r="F19" s="8" t="s">
        <v>158</v>
      </c>
      <c r="G19" s="8" t="s">
        <v>158</v>
      </c>
      <c r="H19" s="8" t="s">
        <v>158</v>
      </c>
      <c r="I19" s="8" t="s">
        <v>158</v>
      </c>
      <c r="J19" s="8"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399279.65666445601</v>
      </c>
      <c r="C20" s="137">
        <v>305022.14906281698</v>
      </c>
      <c r="D20" s="6">
        <v>0.50361347830916303</v>
      </c>
      <c r="E20" s="106">
        <v>8.8190169544005895E-2</v>
      </c>
      <c r="F20" s="6">
        <v>0.12191089371904799</v>
      </c>
      <c r="G20" s="6">
        <v>3.5028676843944798E-2</v>
      </c>
      <c r="H20" s="106">
        <v>1.3499916543381899E-2</v>
      </c>
      <c r="I20" s="106">
        <v>5.4420059764714999E-2</v>
      </c>
      <c r="J20" s="106">
        <v>9.1995229394558099E-3</v>
      </c>
      <c r="L20" s="6">
        <v>0.11538977678038401</v>
      </c>
      <c r="M20" s="6">
        <v>8.9426235569198306E-2</v>
      </c>
      <c r="N20" s="6">
        <v>9.6504330489028997E-2</v>
      </c>
      <c r="O20" s="106">
        <v>0.20816615606049399</v>
      </c>
      <c r="P20" s="6">
        <v>9.87202774280522E-2</v>
      </c>
      <c r="Q20" s="6">
        <v>9.4551790121309098E-2</v>
      </c>
      <c r="R20" s="106">
        <v>0.220253654669535</v>
      </c>
      <c r="S20" s="106">
        <v>0.206066405307129</v>
      </c>
      <c r="T20" s="106">
        <v>0.26106988811691201</v>
      </c>
    </row>
    <row r="21" spans="1:20" ht="13.2" customHeight="1" x14ac:dyDescent="0.3">
      <c r="A21" s="1" t="s">
        <v>156</v>
      </c>
      <c r="B21" s="124">
        <v>329180.34642387001</v>
      </c>
      <c r="C21" s="124">
        <v>329180.34642387001</v>
      </c>
      <c r="D21" s="5">
        <v>0.48443627369409198</v>
      </c>
      <c r="E21" s="61">
        <v>9.52893415303495E-2</v>
      </c>
      <c r="F21" s="5">
        <v>0.115209787371277</v>
      </c>
      <c r="G21" s="5">
        <v>3.4771571749568901E-2</v>
      </c>
      <c r="H21" s="61">
        <v>1.9297395657002701E-2</v>
      </c>
      <c r="I21" s="61">
        <v>5.9668190611531599E-2</v>
      </c>
      <c r="J21" s="61">
        <v>8.5868751595232808E-3</v>
      </c>
      <c r="L21" s="5">
        <v>0.118145208226819</v>
      </c>
      <c r="M21" s="5">
        <v>0.118145208226819</v>
      </c>
      <c r="N21" s="5">
        <v>0.135849345083454</v>
      </c>
      <c r="O21" s="61">
        <v>0.27359392409555999</v>
      </c>
      <c r="P21" s="5">
        <v>0.117409990515022</v>
      </c>
      <c r="Q21" s="5">
        <v>0.109567438012051</v>
      </c>
      <c r="R21" s="61">
        <v>0.18731360445947401</v>
      </c>
      <c r="S21" s="61">
        <v>0.26159242401462601</v>
      </c>
      <c r="T21" s="61">
        <v>0.36529522250393098</v>
      </c>
    </row>
    <row r="22" spans="1:20" ht="13.2" customHeight="1" x14ac:dyDescent="0.3">
      <c r="A22" s="7" t="s">
        <v>157</v>
      </c>
      <c r="B22" s="139">
        <v>616045.36635006801</v>
      </c>
      <c r="C22" s="125">
        <v>272034.41282204899</v>
      </c>
      <c r="D22" s="8">
        <v>0.53530064015025902</v>
      </c>
      <c r="E22" s="8">
        <v>7.6459960883028505E-2</v>
      </c>
      <c r="F22" s="52">
        <v>0.132983364687487</v>
      </c>
      <c r="G22" s="52">
        <v>3.54535005291058E-2</v>
      </c>
      <c r="H22" s="52">
        <v>3.92054026664828E-3</v>
      </c>
      <c r="I22" s="52">
        <v>4.5748390726171602E-2</v>
      </c>
      <c r="J22" s="52">
        <v>1.0211822163663601E-2</v>
      </c>
      <c r="L22" s="52">
        <v>0.18763177121517599</v>
      </c>
      <c r="M22" s="8">
        <v>0.115323049707538</v>
      </c>
      <c r="N22" s="8">
        <v>0.110364253668644</v>
      </c>
      <c r="O22" s="8">
        <v>0.145482892475577</v>
      </c>
      <c r="P22" s="52">
        <v>0.18930216125178001</v>
      </c>
      <c r="Q22" s="52">
        <v>0.18357095409487101</v>
      </c>
      <c r="R22" s="52">
        <v>0.70089199171207806</v>
      </c>
      <c r="S22" s="52">
        <v>0.20524951148465401</v>
      </c>
      <c r="T22" s="52">
        <v>0.34722382727101297</v>
      </c>
    </row>
    <row r="23" spans="1:20" ht="13.2" customHeight="1" x14ac:dyDescent="0.3">
      <c r="A23" s="28" t="s">
        <v>168</v>
      </c>
      <c r="B23" s="137">
        <v>388576.55300183699</v>
      </c>
      <c r="C23" s="137">
        <v>313644.80638600001</v>
      </c>
      <c r="D23" s="6">
        <v>0.57782824655258103</v>
      </c>
      <c r="E23" s="106">
        <v>7.4297820059746E-2</v>
      </c>
      <c r="F23" s="6">
        <v>0.115173321744554</v>
      </c>
      <c r="G23" s="6">
        <v>2.3485674067495299E-2</v>
      </c>
      <c r="H23" s="106">
        <v>1.3046981819974801E-2</v>
      </c>
      <c r="I23" s="106">
        <v>5.3559532976592897E-2</v>
      </c>
      <c r="J23" s="106">
        <v>8.1028236343356607E-3</v>
      </c>
      <c r="L23" s="6">
        <v>0.12261565446009</v>
      </c>
      <c r="M23" s="6">
        <v>0.101582472307195</v>
      </c>
      <c r="N23" s="6">
        <v>0.11666650048253099</v>
      </c>
      <c r="O23" s="106">
        <v>0.15985197788233599</v>
      </c>
      <c r="P23" s="6">
        <v>9.52347974481937E-2</v>
      </c>
      <c r="Q23" s="6">
        <v>0.10181111950657599</v>
      </c>
      <c r="R23" s="106">
        <v>0.172621318789421</v>
      </c>
      <c r="S23" s="106">
        <v>0.16988280664870101</v>
      </c>
      <c r="T23" s="106">
        <v>0.31608441791583203</v>
      </c>
    </row>
    <row r="24" spans="1:20" ht="13.2" customHeight="1" x14ac:dyDescent="0.3">
      <c r="A24" s="1" t="s">
        <v>156</v>
      </c>
      <c r="B24" s="124">
        <v>312468.60549103498</v>
      </c>
      <c r="C24" s="124">
        <v>312468.60549103498</v>
      </c>
      <c r="D24" s="5">
        <v>0.56852016786647996</v>
      </c>
      <c r="E24" s="61">
        <v>6.4546885389481598E-2</v>
      </c>
      <c r="F24" s="5">
        <v>0.12845218794897001</v>
      </c>
      <c r="G24" s="5">
        <v>2.5022442935820399E-2</v>
      </c>
      <c r="H24" s="61">
        <v>1.83920462301017E-2</v>
      </c>
      <c r="I24" s="5">
        <v>4.7238261136555701E-2</v>
      </c>
      <c r="J24" s="61">
        <v>1.1609230011585101E-2</v>
      </c>
      <c r="L24" s="5">
        <v>0.109475018236495</v>
      </c>
      <c r="M24" s="5">
        <v>0.109475018236495</v>
      </c>
      <c r="N24" s="5">
        <v>0.13311241593745399</v>
      </c>
      <c r="O24" s="61">
        <v>0.18466709643666299</v>
      </c>
      <c r="P24" s="5">
        <v>0.100508496013961</v>
      </c>
      <c r="Q24" s="5">
        <v>0.110427573775363</v>
      </c>
      <c r="R24" s="61">
        <v>0.15016178244193901</v>
      </c>
      <c r="S24" s="5">
        <v>0.14229162644023199</v>
      </c>
      <c r="T24" s="61">
        <v>0.30539253675757799</v>
      </c>
    </row>
    <row r="25" spans="1:20" ht="13.2" customHeight="1" x14ac:dyDescent="0.3">
      <c r="A25" s="7" t="s">
        <v>157</v>
      </c>
      <c r="B25" s="139">
        <v>631036.68296884396</v>
      </c>
      <c r="C25" s="139">
        <v>315518.34148442198</v>
      </c>
      <c r="D25" s="52">
        <v>0.59251149518276602</v>
      </c>
      <c r="E25" s="52">
        <v>8.9679662324786899E-2</v>
      </c>
      <c r="F25" s="52">
        <v>9.4226260532278699E-2</v>
      </c>
      <c r="G25" s="52">
        <v>2.1061461709423902E-2</v>
      </c>
      <c r="H25" s="52">
        <v>4.6152836870996597E-3</v>
      </c>
      <c r="I25" s="52">
        <v>6.3531172583041001E-2</v>
      </c>
      <c r="J25" s="52">
        <v>2.57156005439802E-3</v>
      </c>
      <c r="L25" s="52">
        <v>0.24617278040813401</v>
      </c>
      <c r="M25" s="52">
        <v>0.24617278040813401</v>
      </c>
      <c r="N25" s="52">
        <v>0.26048248981098099</v>
      </c>
      <c r="O25" s="52">
        <v>0.33701012241044798</v>
      </c>
      <c r="P25" s="52">
        <v>0.22629188698766201</v>
      </c>
      <c r="Q25" s="52">
        <v>0.24350540844629801</v>
      </c>
      <c r="R25" s="52">
        <v>0.47179110174160199</v>
      </c>
      <c r="S25" s="52">
        <v>0.44051548826237302</v>
      </c>
      <c r="T25" s="52">
        <v>0.47165396678475302</v>
      </c>
    </row>
    <row r="26" spans="1:20" ht="13.2" customHeight="1" x14ac:dyDescent="0.3">
      <c r="A26" s="28" t="s">
        <v>169</v>
      </c>
      <c r="B26" s="137">
        <v>262051.21672965499</v>
      </c>
      <c r="C26" s="137">
        <v>199856.22108591301</v>
      </c>
      <c r="D26" s="6">
        <v>0.54822785010971298</v>
      </c>
      <c r="E26" s="6">
        <v>4.6702708432445901E-2</v>
      </c>
      <c r="F26" s="6">
        <v>0.11800084686376</v>
      </c>
      <c r="G26" s="6">
        <v>3.9689351885843598E-2</v>
      </c>
      <c r="H26" s="6">
        <v>1.51787407081311E-2</v>
      </c>
      <c r="I26" s="6">
        <v>6.9075085127541305E-2</v>
      </c>
      <c r="J26" s="6">
        <v>1.6011827394611301E-2</v>
      </c>
      <c r="L26" s="6">
        <v>4.7241568109789002E-2</v>
      </c>
      <c r="M26" s="6">
        <v>3.3596881309440801E-2</v>
      </c>
      <c r="N26" s="6">
        <v>3.9883117763387502E-2</v>
      </c>
      <c r="O26" s="6">
        <v>6.2549357255585997E-2</v>
      </c>
      <c r="P26" s="6">
        <v>4.3320842395781101E-2</v>
      </c>
      <c r="Q26" s="6">
        <v>5.96343100308281E-2</v>
      </c>
      <c r="R26" s="6">
        <v>0.140516680591703</v>
      </c>
      <c r="S26" s="6">
        <v>7.0790916740374396E-2</v>
      </c>
      <c r="T26" s="6">
        <v>0.13231554620422101</v>
      </c>
    </row>
    <row r="27" spans="1:20" ht="13.2" customHeight="1" x14ac:dyDescent="0.3">
      <c r="A27" s="1" t="s">
        <v>156</v>
      </c>
      <c r="B27" s="124">
        <v>206449.97172857</v>
      </c>
      <c r="C27" s="124">
        <v>206449.97172857</v>
      </c>
      <c r="D27" s="5">
        <v>0.51998998715131906</v>
      </c>
      <c r="E27" s="5">
        <v>4.82903282483442E-2</v>
      </c>
      <c r="F27" s="5">
        <v>0.12859414138742101</v>
      </c>
      <c r="G27" s="5">
        <v>4.1576160294042902E-2</v>
      </c>
      <c r="H27" s="5">
        <v>1.8982690875633399E-2</v>
      </c>
      <c r="I27" s="5">
        <v>6.7245572346985097E-2</v>
      </c>
      <c r="J27" s="61">
        <v>1.69586237168818E-2</v>
      </c>
      <c r="L27" s="5">
        <v>4.2114305281861698E-2</v>
      </c>
      <c r="M27" s="5">
        <v>4.2114305281861698E-2</v>
      </c>
      <c r="N27" s="5">
        <v>5.3756573022053798E-2</v>
      </c>
      <c r="O27" s="5">
        <v>7.8727834493541399E-2</v>
      </c>
      <c r="P27" s="5">
        <v>4.8867784261346699E-2</v>
      </c>
      <c r="Q27" s="5">
        <v>6.8054608912452103E-2</v>
      </c>
      <c r="R27" s="5">
        <v>0.13537341667462199</v>
      </c>
      <c r="S27" s="5">
        <v>8.4010418743570403E-2</v>
      </c>
      <c r="T27" s="61">
        <v>0.16070207683103699</v>
      </c>
    </row>
    <row r="28" spans="1:20" ht="13.2" customHeight="1" x14ac:dyDescent="0.3">
      <c r="A28" s="7" t="s">
        <v>157</v>
      </c>
      <c r="B28" s="125">
        <v>424800.01191091898</v>
      </c>
      <c r="C28" s="125">
        <v>191170.571513565</v>
      </c>
      <c r="D28" s="8">
        <v>0.58839725518062003</v>
      </c>
      <c r="E28" s="8">
        <v>4.4444260490496899E-2</v>
      </c>
      <c r="F28" s="8">
        <v>0.10293149337255</v>
      </c>
      <c r="G28" s="8">
        <v>3.7005297099126103E-2</v>
      </c>
      <c r="H28" s="52">
        <v>9.7674808201895294E-3</v>
      </c>
      <c r="I28" s="8">
        <v>7.1677634763568698E-2</v>
      </c>
      <c r="J28" s="52">
        <v>1.46649745876208E-2</v>
      </c>
      <c r="L28" s="8">
        <v>7.5392767453192594E-2</v>
      </c>
      <c r="M28" s="8">
        <v>5.7614497316104303E-2</v>
      </c>
      <c r="N28" s="8">
        <v>6.0564532521803598E-2</v>
      </c>
      <c r="O28" s="8">
        <v>9.84767399601265E-2</v>
      </c>
      <c r="P28" s="8">
        <v>8.0082261025845897E-2</v>
      </c>
      <c r="Q28" s="8">
        <v>0.122063035765531</v>
      </c>
      <c r="R28" s="52">
        <v>0.396655946237572</v>
      </c>
      <c r="S28" s="8">
        <v>0.142016090177876</v>
      </c>
      <c r="T28" s="52">
        <v>0.22940990121209201</v>
      </c>
    </row>
    <row r="29" spans="1:20" ht="13.2" customHeight="1" x14ac:dyDescent="0.3">
      <c r="A29" s="28" t="s">
        <v>170</v>
      </c>
      <c r="B29" s="137">
        <v>282914.59694227</v>
      </c>
      <c r="C29" s="137">
        <v>208786.62422346399</v>
      </c>
      <c r="D29" s="6">
        <v>0.57770186299081605</v>
      </c>
      <c r="E29" s="6">
        <v>2.9353852230453101E-2</v>
      </c>
      <c r="F29" s="6">
        <v>0.116569999875241</v>
      </c>
      <c r="G29" s="6">
        <v>2.9150327399913099E-2</v>
      </c>
      <c r="H29" s="106">
        <v>1.61367222068741E-2</v>
      </c>
      <c r="I29" s="6">
        <v>6.3325367423555601E-2</v>
      </c>
      <c r="J29" s="106">
        <v>5.6727410061859799E-3</v>
      </c>
      <c r="L29" s="6">
        <v>0.137760779630903</v>
      </c>
      <c r="M29" s="6">
        <v>5.8221364482174499E-2</v>
      </c>
      <c r="N29" s="6">
        <v>6.2314059515876097E-2</v>
      </c>
      <c r="O29" s="6">
        <v>0.147181019254705</v>
      </c>
      <c r="P29" s="6">
        <v>6.08352542525981E-2</v>
      </c>
      <c r="Q29" s="6">
        <v>8.9118433450904505E-2</v>
      </c>
      <c r="R29" s="106">
        <v>0.183885653209546</v>
      </c>
      <c r="S29" s="6">
        <v>0.140170205732079</v>
      </c>
      <c r="T29" s="106">
        <v>0.21008364838076499</v>
      </c>
    </row>
    <row r="30" spans="1:20" ht="13.2" customHeight="1" x14ac:dyDescent="0.3">
      <c r="A30" s="1" t="s">
        <v>156</v>
      </c>
      <c r="B30" s="124">
        <v>197969.01614759801</v>
      </c>
      <c r="C30" s="124">
        <v>197969.01614759801</v>
      </c>
      <c r="D30" s="5">
        <v>0.54543510603978695</v>
      </c>
      <c r="E30" s="5">
        <v>2.06093052540708E-2</v>
      </c>
      <c r="F30" s="5">
        <v>0.122891940702856</v>
      </c>
      <c r="G30" s="5">
        <v>3.3981671713096802E-2</v>
      </c>
      <c r="H30" s="61">
        <v>2.5791689055701901E-2</v>
      </c>
      <c r="I30" s="5">
        <v>6.4350683582693399E-2</v>
      </c>
      <c r="J30" s="61">
        <v>2.77995202124608E-3</v>
      </c>
      <c r="L30" s="5">
        <v>4.8071425765165501E-2</v>
      </c>
      <c r="M30" s="5">
        <v>4.8071425765165501E-2</v>
      </c>
      <c r="N30" s="5">
        <v>5.73584390323333E-2</v>
      </c>
      <c r="O30" s="5">
        <v>0.105398352080776</v>
      </c>
      <c r="P30" s="5">
        <v>4.9398716358150303E-2</v>
      </c>
      <c r="Q30" s="5">
        <v>9.3336397164312204E-2</v>
      </c>
      <c r="R30" s="61">
        <v>0.15672092700054499</v>
      </c>
      <c r="S30" s="5">
        <v>0.146706143446034</v>
      </c>
      <c r="T30" s="61">
        <v>0.33031583783559099</v>
      </c>
    </row>
    <row r="31" spans="1:20" ht="13.2" customHeight="1" x14ac:dyDescent="0.3">
      <c r="A31" s="7" t="s">
        <v>157</v>
      </c>
      <c r="B31" s="139">
        <v>657908.21152307303</v>
      </c>
      <c r="C31" s="139">
        <v>225127.59081781699</v>
      </c>
      <c r="D31" s="52">
        <v>0.62056365436534699</v>
      </c>
      <c r="E31" s="52">
        <v>4.09697375434806E-2</v>
      </c>
      <c r="F31" s="52">
        <v>0.108172201818045</v>
      </c>
      <c r="G31" s="52">
        <v>2.2732574530466301E-2</v>
      </c>
      <c r="H31" s="52">
        <v>3.3114737497534899E-3</v>
      </c>
      <c r="I31" s="52">
        <v>6.1963380925420898E-2</v>
      </c>
      <c r="J31" s="52">
        <v>9.5153991992983199E-3</v>
      </c>
      <c r="L31" s="52">
        <v>0.26806341249190202</v>
      </c>
      <c r="M31" s="52">
        <v>0.16786318012245399</v>
      </c>
      <c r="N31" s="52">
        <v>0.15793541589537799</v>
      </c>
      <c r="O31" s="52">
        <v>0.324872420333013</v>
      </c>
      <c r="P31" s="52">
        <v>0.188194401229998</v>
      </c>
      <c r="Q31" s="52">
        <v>0.224885925956578</v>
      </c>
      <c r="R31" s="52">
        <v>0.50389149726144</v>
      </c>
      <c r="S31" s="52">
        <v>0.354143592812944</v>
      </c>
      <c r="T31" s="52">
        <v>0.33952301629054998</v>
      </c>
    </row>
    <row r="32" spans="1:20" ht="13.2" customHeight="1" x14ac:dyDescent="0.3">
      <c r="A32" s="28" t="s">
        <v>216</v>
      </c>
      <c r="B32" s="137">
        <v>345840.75244971598</v>
      </c>
      <c r="C32" s="137">
        <v>284507.94187526498</v>
      </c>
      <c r="D32" s="106">
        <v>0.53917689319066198</v>
      </c>
      <c r="E32" s="106">
        <v>3.4988603489235798E-2</v>
      </c>
      <c r="F32" s="6">
        <v>9.5600536939362504E-2</v>
      </c>
      <c r="G32" s="106">
        <v>2.6895528694914499E-2</v>
      </c>
      <c r="H32" s="106">
        <v>1.4918017451857999E-2</v>
      </c>
      <c r="I32" s="106">
        <v>0.119827765445175</v>
      </c>
      <c r="J32" s="106">
        <v>6.1723703655527998E-3</v>
      </c>
      <c r="L32" s="6">
        <v>0.13295124172289899</v>
      </c>
      <c r="M32" s="6">
        <v>0.122820722116096</v>
      </c>
      <c r="N32" s="106">
        <v>0.16427943822116201</v>
      </c>
      <c r="O32" s="106">
        <v>0.314582336217547</v>
      </c>
      <c r="P32" s="6">
        <v>0.113800800909267</v>
      </c>
      <c r="Q32" s="106">
        <v>0.209598643068135</v>
      </c>
      <c r="R32" s="106">
        <v>0.58546136154591299</v>
      </c>
      <c r="S32" s="106">
        <v>0.23876067267731799</v>
      </c>
      <c r="T32" s="106">
        <v>0.77417977425882001</v>
      </c>
    </row>
    <row r="33" spans="1:20" ht="13.2" customHeight="1" x14ac:dyDescent="0.3">
      <c r="A33" s="1" t="s">
        <v>156</v>
      </c>
      <c r="B33" s="124">
        <v>307159.38867697201</v>
      </c>
      <c r="C33" s="124">
        <v>307159.38867697201</v>
      </c>
      <c r="D33" s="61">
        <v>0.54102174956541305</v>
      </c>
      <c r="E33" s="61">
        <v>3.5032188387635999E-2</v>
      </c>
      <c r="F33" s="5">
        <v>8.8839417835716403E-2</v>
      </c>
      <c r="G33" s="61">
        <v>3.28515790875612E-2</v>
      </c>
      <c r="H33" s="61">
        <v>1.9881905283835301E-2</v>
      </c>
      <c r="I33" s="61">
        <v>0.118105113162319</v>
      </c>
      <c r="J33" s="61">
        <v>7.9117295620587808E-3</v>
      </c>
      <c r="L33" s="5">
        <v>0.14121201547835399</v>
      </c>
      <c r="M33" s="5">
        <v>0.14121201547835399</v>
      </c>
      <c r="N33" s="61">
        <v>0.18748940726515301</v>
      </c>
      <c r="O33" s="61">
        <v>0.37375636749786401</v>
      </c>
      <c r="P33" s="5">
        <v>9.2030140516318901E-2</v>
      </c>
      <c r="Q33" s="61">
        <v>0.15560074478694899</v>
      </c>
      <c r="R33" s="61">
        <v>0.49909492857674398</v>
      </c>
      <c r="S33" s="61">
        <v>0.244900227887004</v>
      </c>
      <c r="T33" s="61">
        <v>0.70795037820537399</v>
      </c>
    </row>
    <row r="34" spans="1:20" ht="13.2" customHeight="1" x14ac:dyDescent="0.3">
      <c r="A34" s="7" t="s">
        <v>157</v>
      </c>
      <c r="B34" s="125" t="s">
        <v>158</v>
      </c>
      <c r="C34" s="125" t="s">
        <v>158</v>
      </c>
      <c r="D34" s="8" t="s">
        <v>158</v>
      </c>
      <c r="E34" s="8" t="s">
        <v>158</v>
      </c>
      <c r="F34" s="8" t="s">
        <v>158</v>
      </c>
      <c r="G34" s="8" t="s">
        <v>158</v>
      </c>
      <c r="H34" s="8" t="s">
        <v>158</v>
      </c>
      <c r="I34" s="8" t="s">
        <v>158</v>
      </c>
      <c r="J34" s="8"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781850.8</v>
      </c>
      <c r="C35" s="138">
        <v>601423.69230769202</v>
      </c>
      <c r="D35" s="106">
        <v>0.54028901677915997</v>
      </c>
      <c r="E35" s="106">
        <v>0.116466722295354</v>
      </c>
      <c r="F35" s="106">
        <v>8.1358233565790306E-2</v>
      </c>
      <c r="G35" s="106">
        <v>9.9012497013496702E-3</v>
      </c>
      <c r="H35" s="106">
        <v>1.2186468313391801E-3</v>
      </c>
      <c r="I35" s="106">
        <v>7.8526619145238494E-2</v>
      </c>
      <c r="J35" s="106">
        <v>2.9458561659078699E-2</v>
      </c>
      <c r="L35" s="106">
        <v>0.58674179550690297</v>
      </c>
      <c r="M35" s="106">
        <v>0.44010876538384403</v>
      </c>
      <c r="N35" s="106">
        <v>0.42489879287689802</v>
      </c>
      <c r="O35" s="106">
        <v>0.52728081604558497</v>
      </c>
      <c r="P35" s="106">
        <v>0.34178473647806801</v>
      </c>
      <c r="Q35" s="106">
        <v>0.223226757179285</v>
      </c>
      <c r="R35" s="106">
        <v>0.53155549765583399</v>
      </c>
      <c r="S35" s="106">
        <v>0.47050711415183699</v>
      </c>
      <c r="T35" s="106">
        <v>0.74421289357906995</v>
      </c>
    </row>
    <row r="36" spans="1:20" ht="13.2" customHeight="1" x14ac:dyDescent="0.3">
      <c r="A36" s="1" t="s">
        <v>156</v>
      </c>
      <c r="B36" s="124">
        <v>311666.85714285698</v>
      </c>
      <c r="C36" s="124">
        <v>311666.85714285698</v>
      </c>
      <c r="D36" s="5">
        <v>0.54971104677705296</v>
      </c>
      <c r="E36" s="61">
        <v>8.1453731731867499E-2</v>
      </c>
      <c r="F36" s="5">
        <v>0.10573423637326999</v>
      </c>
      <c r="G36" s="61">
        <v>2.5133980055627201E-2</v>
      </c>
      <c r="H36" s="61">
        <v>3.4510292125107902E-3</v>
      </c>
      <c r="I36" s="61">
        <v>9.0432183081935499E-2</v>
      </c>
      <c r="J36" s="61">
        <v>1.48189367034764E-3</v>
      </c>
      <c r="L36" s="5">
        <v>0.12707122824585401</v>
      </c>
      <c r="M36" s="5">
        <v>0.12707122824585401</v>
      </c>
      <c r="N36" s="5">
        <v>0.118615221601656</v>
      </c>
      <c r="O36" s="61">
        <v>0.45722706611777802</v>
      </c>
      <c r="P36" s="5">
        <v>0.101304338817191</v>
      </c>
      <c r="Q36" s="61">
        <v>0.23529358727753499</v>
      </c>
      <c r="R36" s="61">
        <v>0.54902101204366005</v>
      </c>
      <c r="S36" s="61">
        <v>0.35669438351799099</v>
      </c>
      <c r="T36" s="61">
        <v>0.89642296166673496</v>
      </c>
    </row>
    <row r="37" spans="1:20" ht="13.2" customHeight="1" x14ac:dyDescent="0.3">
      <c r="A37" s="7" t="s">
        <v>157</v>
      </c>
      <c r="B37" s="125" t="s">
        <v>158</v>
      </c>
      <c r="C37" s="125" t="s">
        <v>158</v>
      </c>
      <c r="D37" s="8" t="s">
        <v>158</v>
      </c>
      <c r="E37" s="8" t="s">
        <v>158</v>
      </c>
      <c r="F37" s="8" t="s">
        <v>158</v>
      </c>
      <c r="G37" s="8" t="s">
        <v>158</v>
      </c>
      <c r="H37" s="8" t="s">
        <v>158</v>
      </c>
      <c r="I37" s="8" t="s">
        <v>158</v>
      </c>
      <c r="J37" s="8"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344713.69771071803</v>
      </c>
      <c r="C38" s="138">
        <v>281692.06079932</v>
      </c>
      <c r="D38" s="106">
        <v>0.55666098042148104</v>
      </c>
      <c r="E38" s="106">
        <v>9.5175098835997798E-2</v>
      </c>
      <c r="F38" s="6">
        <v>9.3413082231671205E-2</v>
      </c>
      <c r="G38" s="106">
        <v>2.34332227446944E-2</v>
      </c>
      <c r="H38" s="106">
        <v>3.1535769326025598E-3</v>
      </c>
      <c r="I38" s="106">
        <v>6.7934241775663401E-2</v>
      </c>
      <c r="J38" s="106">
        <v>1.2165836509906399E-3</v>
      </c>
      <c r="L38" s="106">
        <v>0.162407747596781</v>
      </c>
      <c r="M38" s="106">
        <v>0.18272062629851199</v>
      </c>
      <c r="N38" s="106">
        <v>0.19075566785477299</v>
      </c>
      <c r="O38" s="106">
        <v>0.25484406005743199</v>
      </c>
      <c r="P38" s="6">
        <v>0.13658870087342601</v>
      </c>
      <c r="Q38" s="106">
        <v>0.38757637813420098</v>
      </c>
      <c r="R38" s="106">
        <v>0.76380103970322999</v>
      </c>
      <c r="S38" s="106">
        <v>0.305257674338831</v>
      </c>
      <c r="T38" s="106">
        <v>1.11464876102973</v>
      </c>
    </row>
    <row r="39" spans="1:20" ht="13.2" customHeight="1" x14ac:dyDescent="0.3">
      <c r="A39" s="1" t="s">
        <v>156</v>
      </c>
      <c r="B39" s="127">
        <v>334370.842493298</v>
      </c>
      <c r="C39" s="127">
        <v>334370.842493298</v>
      </c>
      <c r="D39" s="61">
        <v>0.53062705615921302</v>
      </c>
      <c r="E39" s="61">
        <v>9.7387012285609906E-2</v>
      </c>
      <c r="F39" s="5">
        <v>9.77672109443702E-2</v>
      </c>
      <c r="G39" s="61">
        <v>2.76357343578667E-2</v>
      </c>
      <c r="H39" s="61">
        <v>4.1881105035693504E-3</v>
      </c>
      <c r="I39" s="61">
        <v>7.6805503093454297E-2</v>
      </c>
      <c r="J39" s="61">
        <v>1.6156849431859901E-3</v>
      </c>
      <c r="L39" s="61">
        <v>0.17188905553098299</v>
      </c>
      <c r="M39" s="61">
        <v>0.17188905553098299</v>
      </c>
      <c r="N39" s="61">
        <v>0.19812977935755799</v>
      </c>
      <c r="O39" s="61">
        <v>0.24775578136875501</v>
      </c>
      <c r="P39" s="5">
        <v>8.5072654501785194E-2</v>
      </c>
      <c r="Q39" s="61">
        <v>0.35191388664699802</v>
      </c>
      <c r="R39" s="61">
        <v>0.65764340242804498</v>
      </c>
      <c r="S39" s="61">
        <v>0.27035087749273601</v>
      </c>
      <c r="T39" s="61">
        <v>0.99494848138994296</v>
      </c>
    </row>
    <row r="40" spans="1:20" ht="13.2" customHeight="1" x14ac:dyDescent="0.3">
      <c r="A40" s="7" t="s">
        <v>157</v>
      </c>
      <c r="B40" s="125" t="s">
        <v>158</v>
      </c>
      <c r="C40" s="125" t="s">
        <v>158</v>
      </c>
      <c r="D40" s="8" t="s">
        <v>158</v>
      </c>
      <c r="E40" s="8" t="s">
        <v>158</v>
      </c>
      <c r="F40" s="8" t="s">
        <v>158</v>
      </c>
      <c r="G40" s="8" t="s">
        <v>158</v>
      </c>
      <c r="H40" s="8" t="s">
        <v>158</v>
      </c>
      <c r="I40" s="8" t="s">
        <v>158</v>
      </c>
      <c r="J40" s="8"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940632.10733082704</v>
      </c>
      <c r="C41" s="138">
        <v>728620.09478742001</v>
      </c>
      <c r="D41" s="106">
        <v>0.50224575556880302</v>
      </c>
      <c r="E41" s="106">
        <v>0.255318251275018</v>
      </c>
      <c r="F41" s="106">
        <v>7.5103707492062299E-2</v>
      </c>
      <c r="G41" s="106">
        <v>1.9500950046127501E-2</v>
      </c>
      <c r="H41" s="106">
        <v>7.0082234180929397E-3</v>
      </c>
      <c r="I41" s="106">
        <v>3.1944145511935501E-2</v>
      </c>
      <c r="J41" s="106">
        <v>4.8949420562727601E-3</v>
      </c>
      <c r="L41" s="106">
        <v>0.287179121891738</v>
      </c>
      <c r="M41" s="106">
        <v>0.32172892537347503</v>
      </c>
      <c r="N41" s="106">
        <v>0.28959153381059</v>
      </c>
      <c r="O41" s="106">
        <v>0.56047897525055201</v>
      </c>
      <c r="P41" s="106">
        <v>0.30621701554882302</v>
      </c>
      <c r="Q41" s="106">
        <v>0.51763021083134497</v>
      </c>
      <c r="R41" s="106">
        <v>0.44074719464694201</v>
      </c>
      <c r="S41" s="106">
        <v>0.27128388898420702</v>
      </c>
      <c r="T41" s="106">
        <v>0.38685970262987002</v>
      </c>
    </row>
    <row r="42" spans="1:20" ht="13.2" customHeight="1" x14ac:dyDescent="0.3">
      <c r="A42" s="1" t="s">
        <v>156</v>
      </c>
      <c r="B42" s="127">
        <v>827200.93916806905</v>
      </c>
      <c r="C42" s="127">
        <v>827200.93916806905</v>
      </c>
      <c r="D42" s="61">
        <v>0.44306453140411101</v>
      </c>
      <c r="E42" s="61">
        <v>0.31762619952397098</v>
      </c>
      <c r="F42" s="61">
        <v>7.3787211831612701E-2</v>
      </c>
      <c r="G42" s="61">
        <v>1.93735763922088E-2</v>
      </c>
      <c r="H42" s="61">
        <v>6.7502445215477597E-3</v>
      </c>
      <c r="I42" s="61">
        <v>2.8366152289402799E-2</v>
      </c>
      <c r="J42" s="61">
        <v>6.21343360671304E-3</v>
      </c>
      <c r="L42" s="61">
        <v>0.410138882989939</v>
      </c>
      <c r="M42" s="61">
        <v>0.410138882989939</v>
      </c>
      <c r="N42" s="61">
        <v>0.41968209172292897</v>
      </c>
      <c r="O42" s="61">
        <v>0.55948725981311198</v>
      </c>
      <c r="P42" s="61">
        <v>0.39551251985046199</v>
      </c>
      <c r="Q42" s="61">
        <v>0.656298336091096</v>
      </c>
      <c r="R42" s="61">
        <v>0.55008482449211404</v>
      </c>
      <c r="S42" s="61">
        <v>0.37784855758098601</v>
      </c>
      <c r="T42" s="61">
        <v>0.35040274071297101</v>
      </c>
    </row>
    <row r="43" spans="1:20" ht="13.2" customHeight="1" x14ac:dyDescent="0.3">
      <c r="A43" s="7" t="s">
        <v>157</v>
      </c>
      <c r="B43" s="125" t="s">
        <v>158</v>
      </c>
      <c r="C43" s="125" t="s">
        <v>158</v>
      </c>
      <c r="D43" s="8" t="s">
        <v>158</v>
      </c>
      <c r="E43" s="8" t="s">
        <v>158</v>
      </c>
      <c r="F43" s="8" t="s">
        <v>158</v>
      </c>
      <c r="G43" s="8" t="s">
        <v>158</v>
      </c>
      <c r="H43" s="8" t="s">
        <v>158</v>
      </c>
      <c r="I43" s="8" t="s">
        <v>158</v>
      </c>
      <c r="J43" s="8"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306639.97631117201</v>
      </c>
      <c r="C44" s="137">
        <v>233422.34149350601</v>
      </c>
      <c r="D44" s="6">
        <v>0.64220850153814002</v>
      </c>
      <c r="E44" s="6">
        <v>3.68251971194445E-2</v>
      </c>
      <c r="F44" s="6">
        <v>0.104615809547409</v>
      </c>
      <c r="G44" s="6">
        <v>2.2711742404529001E-2</v>
      </c>
      <c r="H44" s="106">
        <v>1.0479346136178101E-2</v>
      </c>
      <c r="I44" s="6">
        <v>4.18234227517617E-2</v>
      </c>
      <c r="J44" s="106">
        <v>3.9008741841455E-3</v>
      </c>
      <c r="L44" s="6">
        <v>4.4810171261935698E-2</v>
      </c>
      <c r="M44" s="6">
        <v>4.5001030709863298E-2</v>
      </c>
      <c r="N44" s="6">
        <v>4.77206500568517E-2</v>
      </c>
      <c r="O44" s="6">
        <v>0.10306930012535701</v>
      </c>
      <c r="P44" s="6">
        <v>5.2589136656924398E-2</v>
      </c>
      <c r="Q44" s="6">
        <v>9.1890533470572897E-2</v>
      </c>
      <c r="R44" s="106">
        <v>0.20548299599842901</v>
      </c>
      <c r="S44" s="6">
        <v>8.8158334665901603E-2</v>
      </c>
      <c r="T44" s="106">
        <v>0.22867827788519901</v>
      </c>
    </row>
    <row r="45" spans="1:20" ht="13.2" customHeight="1" x14ac:dyDescent="0.3">
      <c r="A45" s="1" t="s">
        <v>156</v>
      </c>
      <c r="B45" s="124">
        <v>272652.70320039598</v>
      </c>
      <c r="C45" s="124">
        <v>272652.70320039598</v>
      </c>
      <c r="D45" s="5">
        <v>0.63541312789600002</v>
      </c>
      <c r="E45" s="5">
        <v>3.24920337664188E-2</v>
      </c>
      <c r="F45" s="5">
        <v>0.10487136898564001</v>
      </c>
      <c r="G45" s="5">
        <v>2.6826838534430401E-2</v>
      </c>
      <c r="H45" s="61">
        <v>1.39430840289217E-2</v>
      </c>
      <c r="I45" s="5">
        <v>4.3588721895637998E-2</v>
      </c>
      <c r="J45" s="61">
        <v>3.8588630014430901E-3</v>
      </c>
      <c r="L45" s="5">
        <v>5.2243083662589999E-2</v>
      </c>
      <c r="M45" s="5">
        <v>5.2243083662589999E-2</v>
      </c>
      <c r="N45" s="5">
        <v>5.6476679498343903E-2</v>
      </c>
      <c r="O45" s="5">
        <v>0.137165231579568</v>
      </c>
      <c r="P45" s="5">
        <v>5.5352396966116803E-2</v>
      </c>
      <c r="Q45" s="5">
        <v>8.2529919019898104E-2</v>
      </c>
      <c r="R45" s="61">
        <v>0.18719498329703499</v>
      </c>
      <c r="S45" s="5">
        <v>0.100628829411817</v>
      </c>
      <c r="T45" s="61">
        <v>0.27238907714483201</v>
      </c>
    </row>
    <row r="46" spans="1:20" ht="13.2" customHeight="1" x14ac:dyDescent="0.3">
      <c r="A46" s="7" t="s">
        <v>157</v>
      </c>
      <c r="B46" s="125">
        <v>401396.77608392801</v>
      </c>
      <c r="C46" s="125">
        <v>183438.19649388699</v>
      </c>
      <c r="D46" s="8">
        <v>0.65507745802981598</v>
      </c>
      <c r="E46" s="8">
        <v>4.50312640111315E-2</v>
      </c>
      <c r="F46" s="8">
        <v>0.104131835675651</v>
      </c>
      <c r="G46" s="52">
        <v>1.4918647301360799E-2</v>
      </c>
      <c r="H46" s="52">
        <v>3.9197815577327296E-3</v>
      </c>
      <c r="I46" s="8">
        <v>3.8480330955240401E-2</v>
      </c>
      <c r="J46" s="52">
        <v>3.98043420701289E-3</v>
      </c>
      <c r="L46" s="8">
        <v>7.0939341944091697E-2</v>
      </c>
      <c r="M46" s="8">
        <v>5.0657898998385402E-2</v>
      </c>
      <c r="N46" s="8">
        <v>5.8672641007650302E-2</v>
      </c>
      <c r="O46" s="8">
        <v>0.149722406537563</v>
      </c>
      <c r="P46" s="8">
        <v>0.10445495602089699</v>
      </c>
      <c r="Q46" s="52">
        <v>0.233281591170615</v>
      </c>
      <c r="R46" s="52">
        <v>0.60606822905996405</v>
      </c>
      <c r="S46" s="8">
        <v>0.13172883071260699</v>
      </c>
      <c r="T46" s="52">
        <v>0.38880590582131502</v>
      </c>
    </row>
    <row r="47" spans="1:20" ht="13.2" customHeight="1" x14ac:dyDescent="0.3">
      <c r="A47" s="28" t="s">
        <v>221</v>
      </c>
      <c r="B47" s="137">
        <v>267256.86098319601</v>
      </c>
      <c r="C47" s="137">
        <v>231251.30556182101</v>
      </c>
      <c r="D47" s="6">
        <v>0.65362990286942602</v>
      </c>
      <c r="E47" s="106">
        <v>1.0300164373481699E-2</v>
      </c>
      <c r="F47" s="6">
        <v>0.121233455818811</v>
      </c>
      <c r="G47" s="106">
        <v>2.1977858485745301E-2</v>
      </c>
      <c r="H47" s="106">
        <v>1.3417608434631899E-2</v>
      </c>
      <c r="I47" s="106">
        <v>2.8374635452478099E-2</v>
      </c>
      <c r="J47" s="106">
        <v>1.3654048327862299E-3</v>
      </c>
      <c r="L47" s="6">
        <v>9.1230077568636103E-2</v>
      </c>
      <c r="M47" s="6">
        <v>8.8791582650905101E-2</v>
      </c>
      <c r="N47" s="6">
        <v>9.9655332402427299E-2</v>
      </c>
      <c r="O47" s="106">
        <v>0.155009520742804</v>
      </c>
      <c r="P47" s="6">
        <v>9.2497011753018998E-2</v>
      </c>
      <c r="Q47" s="106">
        <v>0.165951333562085</v>
      </c>
      <c r="R47" s="106">
        <v>0.25399878646305302</v>
      </c>
      <c r="S47" s="106">
        <v>0.15240317417909999</v>
      </c>
      <c r="T47" s="106">
        <v>0.43342619027037099</v>
      </c>
    </row>
    <row r="48" spans="1:20" ht="13.2" customHeight="1" x14ac:dyDescent="0.3">
      <c r="A48" s="1" t="s">
        <v>156</v>
      </c>
      <c r="B48" s="124">
        <v>247798.40104337101</v>
      </c>
      <c r="C48" s="124">
        <v>247798.40104337101</v>
      </c>
      <c r="D48" s="5">
        <v>0.65057108515510997</v>
      </c>
      <c r="E48" s="61">
        <v>1.09280944413911E-2</v>
      </c>
      <c r="F48" s="5">
        <v>0.122747959320263</v>
      </c>
      <c r="G48" s="61">
        <v>2.4088311155471401E-2</v>
      </c>
      <c r="H48" s="61">
        <v>1.5816264632200101E-2</v>
      </c>
      <c r="I48" s="5">
        <v>3.0985388587247299E-2</v>
      </c>
      <c r="J48" s="61">
        <v>1.4304743907149399E-3</v>
      </c>
      <c r="L48" s="5">
        <v>9.6872097365266502E-2</v>
      </c>
      <c r="M48" s="5">
        <v>9.6872097365266502E-2</v>
      </c>
      <c r="N48" s="5">
        <v>0.110242465780355</v>
      </c>
      <c r="O48" s="61">
        <v>0.15531582308956299</v>
      </c>
      <c r="P48" s="5">
        <v>9.9202452025868498E-2</v>
      </c>
      <c r="Q48" s="61">
        <v>0.160992544823572</v>
      </c>
      <c r="R48" s="61">
        <v>0.23153971173257801</v>
      </c>
      <c r="S48" s="5">
        <v>0.146867751073221</v>
      </c>
      <c r="T48" s="61">
        <v>0.46261063894365101</v>
      </c>
    </row>
    <row r="49" spans="1:20" ht="13.2" customHeight="1" x14ac:dyDescent="0.3">
      <c r="A49" s="7" t="s">
        <v>157</v>
      </c>
      <c r="B49" s="125" t="s">
        <v>158</v>
      </c>
      <c r="C49" s="125" t="s">
        <v>158</v>
      </c>
      <c r="D49" s="8" t="s">
        <v>158</v>
      </c>
      <c r="E49" s="8" t="s">
        <v>158</v>
      </c>
      <c r="F49" s="8" t="s">
        <v>158</v>
      </c>
      <c r="G49" s="8" t="s">
        <v>158</v>
      </c>
      <c r="H49" s="8" t="s">
        <v>158</v>
      </c>
      <c r="I49" s="8" t="s">
        <v>158</v>
      </c>
      <c r="J49" s="8"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239496.94419338199</v>
      </c>
      <c r="C50" s="137">
        <v>208719.31757088599</v>
      </c>
      <c r="D50" s="6">
        <v>0.62763827383330495</v>
      </c>
      <c r="E50" s="106">
        <v>7.5403189949418397E-3</v>
      </c>
      <c r="F50" s="6">
        <v>0.11368157601274601</v>
      </c>
      <c r="G50" s="106">
        <v>2.7842149689028699E-2</v>
      </c>
      <c r="H50" s="106">
        <v>1.5780823029468601E-2</v>
      </c>
      <c r="I50" s="106">
        <v>5.3841260136632998E-2</v>
      </c>
      <c r="J50" s="106">
        <v>3.3504687168803898E-3</v>
      </c>
      <c r="L50" s="6">
        <v>8.9256358795921101E-2</v>
      </c>
      <c r="M50" s="6">
        <v>8.1782201641580898E-2</v>
      </c>
      <c r="N50" s="6">
        <v>9.6599939383133201E-2</v>
      </c>
      <c r="O50" s="106">
        <v>0.17480781338944101</v>
      </c>
      <c r="P50" s="6">
        <v>5.9680336421983303E-2</v>
      </c>
      <c r="Q50" s="106">
        <v>0.17750724905597301</v>
      </c>
      <c r="R50" s="106">
        <v>0.27758288990805902</v>
      </c>
      <c r="S50" s="106">
        <v>0.22159732284414399</v>
      </c>
      <c r="T50" s="106">
        <v>0.39204206188428797</v>
      </c>
    </row>
    <row r="51" spans="1:20" ht="13.2" customHeight="1" x14ac:dyDescent="0.3">
      <c r="A51" s="1" t="s">
        <v>156</v>
      </c>
      <c r="B51" s="124">
        <v>214557.25459446799</v>
      </c>
      <c r="C51" s="124">
        <v>214557.25459446799</v>
      </c>
      <c r="D51" s="5">
        <v>0.61450063426447998</v>
      </c>
      <c r="E51" s="61">
        <v>6.7495440243454099E-3</v>
      </c>
      <c r="F51" s="5">
        <v>0.11370858894199901</v>
      </c>
      <c r="G51" s="61">
        <v>2.8918119819787699E-2</v>
      </c>
      <c r="H51" s="61">
        <v>1.8298426395144798E-2</v>
      </c>
      <c r="I51" s="61">
        <v>6.1802672057262503E-2</v>
      </c>
      <c r="J51" s="61">
        <v>3.5027957342381299E-3</v>
      </c>
      <c r="L51" s="5">
        <v>9.3786571406816593E-2</v>
      </c>
      <c r="M51" s="5">
        <v>9.3786571406816593E-2</v>
      </c>
      <c r="N51" s="5">
        <v>0.113215836960321</v>
      </c>
      <c r="O51" s="61">
        <v>0.20167178414402401</v>
      </c>
      <c r="P51" s="5">
        <v>6.8576242838355506E-2</v>
      </c>
      <c r="Q51" s="61">
        <v>0.19279652371358599</v>
      </c>
      <c r="R51" s="61">
        <v>0.27501276337965302</v>
      </c>
      <c r="S51" s="61">
        <v>0.22133137636136299</v>
      </c>
      <c r="T51" s="61">
        <v>0.42929306578131299</v>
      </c>
    </row>
    <row r="52" spans="1:20" ht="13.2" customHeight="1" x14ac:dyDescent="0.3">
      <c r="A52" s="7" t="s">
        <v>157</v>
      </c>
      <c r="B52" s="125" t="s">
        <v>158</v>
      </c>
      <c r="C52" s="125" t="s">
        <v>158</v>
      </c>
      <c r="D52" s="8" t="s">
        <v>158</v>
      </c>
      <c r="E52" s="8" t="s">
        <v>158</v>
      </c>
      <c r="F52" s="8" t="s">
        <v>158</v>
      </c>
      <c r="G52" s="8" t="s">
        <v>158</v>
      </c>
      <c r="H52" s="8" t="s">
        <v>158</v>
      </c>
      <c r="I52" s="8" t="s">
        <v>158</v>
      </c>
      <c r="J52" s="8"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209765.56181486</v>
      </c>
      <c r="C53" s="137">
        <v>209765.56181486</v>
      </c>
      <c r="D53" s="106">
        <v>0.55862451891420095</v>
      </c>
      <c r="E53" s="106">
        <v>1.14199439675205E-2</v>
      </c>
      <c r="F53" s="6">
        <v>0.111657331972622</v>
      </c>
      <c r="G53" s="106">
        <v>2.9688282089117501E-2</v>
      </c>
      <c r="H53" s="106">
        <v>3.6300744971361501E-2</v>
      </c>
      <c r="I53" s="106">
        <v>7.5572695958405697E-2</v>
      </c>
      <c r="J53" s="106">
        <v>6.1072805590830503E-3</v>
      </c>
      <c r="L53" s="6">
        <v>0.13610620027518899</v>
      </c>
      <c r="M53" s="6">
        <v>0.13610620027518899</v>
      </c>
      <c r="N53" s="106">
        <v>0.170262672783033</v>
      </c>
      <c r="O53" s="106">
        <v>0.224729543142109</v>
      </c>
      <c r="P53" s="6">
        <v>0.12723487687190199</v>
      </c>
      <c r="Q53" s="106">
        <v>0.257753168208188</v>
      </c>
      <c r="R53" s="106">
        <v>0.23235586817453599</v>
      </c>
      <c r="S53" s="106">
        <v>0.22173234641821399</v>
      </c>
      <c r="T53" s="106">
        <v>0.42891680137029897</v>
      </c>
    </row>
    <row r="54" spans="1:20" ht="13.2" customHeight="1" x14ac:dyDescent="0.3">
      <c r="A54" s="1" t="s">
        <v>156</v>
      </c>
      <c r="B54" s="124">
        <v>209765.56181486</v>
      </c>
      <c r="C54" s="124">
        <v>209765.56181486</v>
      </c>
      <c r="D54" s="61">
        <v>0.55862451891420095</v>
      </c>
      <c r="E54" s="61">
        <v>1.14199439675205E-2</v>
      </c>
      <c r="F54" s="5">
        <v>0.111657331972622</v>
      </c>
      <c r="G54" s="61">
        <v>2.9688282089117501E-2</v>
      </c>
      <c r="H54" s="61">
        <v>3.6300744971361501E-2</v>
      </c>
      <c r="I54" s="61">
        <v>7.5572695958405697E-2</v>
      </c>
      <c r="J54" s="61">
        <v>6.1072805590830503E-3</v>
      </c>
      <c r="L54" s="5">
        <v>0.13610620027518899</v>
      </c>
      <c r="M54" s="5">
        <v>0.13610620027518899</v>
      </c>
      <c r="N54" s="61">
        <v>0.170262672783033</v>
      </c>
      <c r="O54" s="61">
        <v>0.224729543142109</v>
      </c>
      <c r="P54" s="5">
        <v>0.12723487687190199</v>
      </c>
      <c r="Q54" s="61">
        <v>0.257753168208188</v>
      </c>
      <c r="R54" s="61">
        <v>0.23235586817453599</v>
      </c>
      <c r="S54" s="61">
        <v>0.22173234641821399</v>
      </c>
      <c r="T54" s="61">
        <v>0.42891680137029897</v>
      </c>
    </row>
    <row r="55" spans="1:20" ht="13.2" customHeight="1" x14ac:dyDescent="0.3">
      <c r="A55" s="7" t="s">
        <v>157</v>
      </c>
      <c r="B55" s="125" t="s">
        <v>158</v>
      </c>
      <c r="C55" s="125" t="s">
        <v>158</v>
      </c>
      <c r="D55" s="8" t="s">
        <v>158</v>
      </c>
      <c r="E55" s="8" t="s">
        <v>158</v>
      </c>
      <c r="F55" s="8" t="s">
        <v>158</v>
      </c>
      <c r="G55" s="8" t="s">
        <v>158</v>
      </c>
      <c r="H55" s="8" t="s">
        <v>158</v>
      </c>
      <c r="I55" s="8" t="s">
        <v>158</v>
      </c>
      <c r="J55" s="8"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424932.366767734</v>
      </c>
      <c r="C56" s="137">
        <v>284873.38394141803</v>
      </c>
      <c r="D56" s="6">
        <v>0.52197506472863298</v>
      </c>
      <c r="E56" s="6">
        <v>8.5218566537946794E-2</v>
      </c>
      <c r="F56" s="6">
        <v>0.121457138949573</v>
      </c>
      <c r="G56" s="6">
        <v>4.0026542355730999E-2</v>
      </c>
      <c r="H56" s="106">
        <v>1.5224405225608599E-2</v>
      </c>
      <c r="I56" s="106">
        <v>6.3400544680358897E-2</v>
      </c>
      <c r="J56" s="106">
        <v>1.19131505837239E-2</v>
      </c>
      <c r="L56" s="6">
        <v>0.109246485416922</v>
      </c>
      <c r="M56" s="6">
        <v>6.6066159466721203E-2</v>
      </c>
      <c r="N56" s="6">
        <v>7.2501470775857293E-2</v>
      </c>
      <c r="O56" s="6">
        <v>0.13062383151697601</v>
      </c>
      <c r="P56" s="6">
        <v>6.7995752873391699E-2</v>
      </c>
      <c r="Q56" s="6">
        <v>6.9604804646629895E-2</v>
      </c>
      <c r="R56" s="106">
        <v>0.205591516192074</v>
      </c>
      <c r="S56" s="106">
        <v>0.21370031067925699</v>
      </c>
      <c r="T56" s="106">
        <v>0.217534277720766</v>
      </c>
    </row>
    <row r="57" spans="1:20" ht="13.2" customHeight="1" x14ac:dyDescent="0.3">
      <c r="A57" s="1" t="s">
        <v>156</v>
      </c>
      <c r="B57" s="124">
        <v>277873.00820100697</v>
      </c>
      <c r="C57" s="124">
        <v>277873.00820100697</v>
      </c>
      <c r="D57" s="5">
        <v>0.51641378302332097</v>
      </c>
      <c r="E57" s="61">
        <v>5.9337425123174303E-2</v>
      </c>
      <c r="F57" s="5">
        <v>0.113452306635924</v>
      </c>
      <c r="G57" s="5">
        <v>3.4960818465987802E-2</v>
      </c>
      <c r="H57" s="61">
        <v>2.4441037213096099E-2</v>
      </c>
      <c r="I57" s="61">
        <v>9.4927016103481907E-2</v>
      </c>
      <c r="J57" s="61">
        <v>1.12661769013154E-2</v>
      </c>
      <c r="L57" s="5">
        <v>8.0644448839500296E-2</v>
      </c>
      <c r="M57" s="5">
        <v>8.0644448839500296E-2</v>
      </c>
      <c r="N57" s="5">
        <v>9.0380776326215898E-2</v>
      </c>
      <c r="O57" s="61">
        <v>0.16556143211654201</v>
      </c>
      <c r="P57" s="5">
        <v>8.1701491554956401E-2</v>
      </c>
      <c r="Q57" s="5">
        <v>9.3895647894648299E-2</v>
      </c>
      <c r="R57" s="61">
        <v>0.17983779052881299</v>
      </c>
      <c r="S57" s="61">
        <v>0.218146974314121</v>
      </c>
      <c r="T57" s="61">
        <v>0.22906390597514001</v>
      </c>
    </row>
    <row r="58" spans="1:20" ht="13.2" customHeight="1" x14ac:dyDescent="0.3">
      <c r="A58" s="7" t="s">
        <v>157</v>
      </c>
      <c r="B58" s="139">
        <v>799219.22532194701</v>
      </c>
      <c r="C58" s="125">
        <v>291368.85218017502</v>
      </c>
      <c r="D58" s="52">
        <v>0.52689622202472397</v>
      </c>
      <c r="E58" s="52">
        <v>0.10812069138136</v>
      </c>
      <c r="F58" s="8">
        <v>0.12854058500242499</v>
      </c>
      <c r="G58" s="8">
        <v>4.4509182401851199E-2</v>
      </c>
      <c r="H58" s="52">
        <v>7.0686421921920001E-3</v>
      </c>
      <c r="I58" s="52">
        <v>3.5502888513134101E-2</v>
      </c>
      <c r="J58" s="52">
        <v>1.2485655165630299E-2</v>
      </c>
      <c r="L58" s="52">
        <v>0.16257545530772899</v>
      </c>
      <c r="M58" s="8">
        <v>0.14137907200675601</v>
      </c>
      <c r="N58" s="52">
        <v>0.151478488577628</v>
      </c>
      <c r="O58" s="52">
        <v>0.25661011080014301</v>
      </c>
      <c r="P58" s="8">
        <v>0.14603211759208301</v>
      </c>
      <c r="Q58" s="8">
        <v>0.12839551911107999</v>
      </c>
      <c r="R58" s="52">
        <v>0.545496231785917</v>
      </c>
      <c r="S58" s="52">
        <v>0.31183556424924702</v>
      </c>
      <c r="T58" s="52">
        <v>0.52639612341401498</v>
      </c>
    </row>
    <row r="59" spans="1:20" ht="13.2" customHeight="1" x14ac:dyDescent="0.3">
      <c r="A59" s="28" t="s">
        <v>224</v>
      </c>
      <c r="B59" s="137">
        <v>116822.33333333299</v>
      </c>
      <c r="C59" s="137">
        <v>116822.33333333299</v>
      </c>
      <c r="D59" s="106">
        <v>0.42928578154291303</v>
      </c>
      <c r="E59" s="106">
        <v>2.9396490967765899E-2</v>
      </c>
      <c r="F59" s="106">
        <v>0.239025357594296</v>
      </c>
      <c r="G59" s="106">
        <v>5.13985624894783E-2</v>
      </c>
      <c r="H59" s="106">
        <v>1.93712960136047E-2</v>
      </c>
      <c r="I59" s="106">
        <v>4.2597448547224102E-2</v>
      </c>
      <c r="J59" s="106">
        <v>7.7011530329531702E-3</v>
      </c>
      <c r="L59" s="6">
        <v>0.14267079869491001</v>
      </c>
      <c r="M59" s="6">
        <v>0.14267079869491001</v>
      </c>
      <c r="N59" s="106">
        <v>0.344457194181155</v>
      </c>
      <c r="O59" s="106">
        <v>0.44536911518879801</v>
      </c>
      <c r="P59" s="106">
        <v>0.347796141048684</v>
      </c>
      <c r="Q59" s="106">
        <v>0.32176014857052299</v>
      </c>
      <c r="R59" s="106">
        <v>0.48756601541455602</v>
      </c>
      <c r="S59" s="106">
        <v>0.37640022011658703</v>
      </c>
      <c r="T59" s="106">
        <v>0.74049804110582595</v>
      </c>
    </row>
    <row r="60" spans="1:20" ht="13.2" customHeight="1" x14ac:dyDescent="0.3">
      <c r="A60" s="1" t="s">
        <v>156</v>
      </c>
      <c r="B60" s="124">
        <v>116822.33333333299</v>
      </c>
      <c r="C60" s="124">
        <v>116822.33333333299</v>
      </c>
      <c r="D60" s="61">
        <v>0.42928578154291303</v>
      </c>
      <c r="E60" s="61">
        <v>2.9396490967765899E-2</v>
      </c>
      <c r="F60" s="61">
        <v>0.239025357594296</v>
      </c>
      <c r="G60" s="61">
        <v>5.13985624894783E-2</v>
      </c>
      <c r="H60" s="61">
        <v>1.93712960136047E-2</v>
      </c>
      <c r="I60" s="61">
        <v>4.2597448547224102E-2</v>
      </c>
      <c r="J60" s="61">
        <v>7.7011530329531702E-3</v>
      </c>
      <c r="L60" s="5">
        <v>0.14267079869491001</v>
      </c>
      <c r="M60" s="5">
        <v>0.14267079869491001</v>
      </c>
      <c r="N60" s="61">
        <v>0.344457194181155</v>
      </c>
      <c r="O60" s="61">
        <v>0.44536911518879801</v>
      </c>
      <c r="P60" s="61">
        <v>0.347796141048684</v>
      </c>
      <c r="Q60" s="61">
        <v>0.32176014857052299</v>
      </c>
      <c r="R60" s="61">
        <v>0.48756601541455602</v>
      </c>
      <c r="S60" s="61">
        <v>0.37640022011658703</v>
      </c>
      <c r="T60" s="61">
        <v>0.74049804110582595</v>
      </c>
    </row>
    <row r="61" spans="1:20" ht="13.2" customHeight="1" x14ac:dyDescent="0.3">
      <c r="A61" s="7" t="s">
        <v>157</v>
      </c>
      <c r="B61" s="125" t="s">
        <v>158</v>
      </c>
      <c r="C61" s="125" t="s">
        <v>158</v>
      </c>
      <c r="D61" s="8" t="s">
        <v>158</v>
      </c>
      <c r="E61" s="8" t="s">
        <v>158</v>
      </c>
      <c r="F61" s="8" t="s">
        <v>158</v>
      </c>
      <c r="G61" s="8" t="s">
        <v>158</v>
      </c>
      <c r="H61" s="8" t="s">
        <v>158</v>
      </c>
      <c r="I61" s="8" t="s">
        <v>158</v>
      </c>
      <c r="J61" s="8"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8">
        <v>126346.651389298</v>
      </c>
      <c r="C62" s="138">
        <v>124135.465388129</v>
      </c>
      <c r="D62" s="106">
        <v>0.535673495763754</v>
      </c>
      <c r="E62" s="106">
        <v>1.70100820680598E-2</v>
      </c>
      <c r="F62" s="6">
        <v>0.13416829259193799</v>
      </c>
      <c r="G62" s="6">
        <v>4.0411255415779501E-2</v>
      </c>
      <c r="H62" s="106">
        <v>3.2060570068823499E-2</v>
      </c>
      <c r="I62" s="106">
        <v>4.87323605922085E-2</v>
      </c>
      <c r="J62" s="106">
        <v>3.4359718317202199E-3</v>
      </c>
      <c r="L62" s="106">
        <v>0.15399269180303499</v>
      </c>
      <c r="M62" s="106">
        <v>0.15434245260471399</v>
      </c>
      <c r="N62" s="106">
        <v>0.197016613355671</v>
      </c>
      <c r="O62" s="106">
        <v>0.36281534730512099</v>
      </c>
      <c r="P62" s="6">
        <v>0.12270369716089601</v>
      </c>
      <c r="Q62" s="6">
        <v>0.14202180020508501</v>
      </c>
      <c r="R62" s="106">
        <v>0.270585285202745</v>
      </c>
      <c r="S62" s="106">
        <v>0.19777427459531699</v>
      </c>
      <c r="T62" s="106">
        <v>0.456289423153936</v>
      </c>
    </row>
    <row r="63" spans="1:20" ht="13.2" customHeight="1" x14ac:dyDescent="0.3">
      <c r="A63" s="1" t="s">
        <v>156</v>
      </c>
      <c r="B63" s="127">
        <v>124485.864602107</v>
      </c>
      <c r="C63" s="127">
        <v>124485.864602107</v>
      </c>
      <c r="D63" s="61">
        <v>0.53347925238093097</v>
      </c>
      <c r="E63" s="61">
        <v>1.7396068577142602E-2</v>
      </c>
      <c r="F63" s="5">
        <v>0.137723857662609</v>
      </c>
      <c r="G63" s="5">
        <v>4.0873536996152898E-2</v>
      </c>
      <c r="H63" s="61">
        <v>3.2419722732867598E-2</v>
      </c>
      <c r="I63" s="61">
        <v>4.6190487450336999E-2</v>
      </c>
      <c r="J63" s="61">
        <v>3.5505772845403601E-3</v>
      </c>
      <c r="L63" s="61">
        <v>0.15875822630793601</v>
      </c>
      <c r="M63" s="61">
        <v>0.15875822630793601</v>
      </c>
      <c r="N63" s="61">
        <v>0.203508387759814</v>
      </c>
      <c r="O63" s="61">
        <v>0.36430072869461799</v>
      </c>
      <c r="P63" s="5">
        <v>0.120382879069455</v>
      </c>
      <c r="Q63" s="5">
        <v>0.14391855688407701</v>
      </c>
      <c r="R63" s="61">
        <v>0.27500720764299103</v>
      </c>
      <c r="S63" s="61">
        <v>0.209722194066993</v>
      </c>
      <c r="T63" s="61">
        <v>0.45320714523070699</v>
      </c>
    </row>
    <row r="64" spans="1:20" ht="13.2" customHeight="1" x14ac:dyDescent="0.3">
      <c r="A64" s="7" t="s">
        <v>157</v>
      </c>
      <c r="B64" s="125" t="s">
        <v>158</v>
      </c>
      <c r="C64" s="125" t="s">
        <v>158</v>
      </c>
      <c r="D64" s="8" t="s">
        <v>158</v>
      </c>
      <c r="E64" s="8" t="s">
        <v>158</v>
      </c>
      <c r="F64" s="8" t="s">
        <v>158</v>
      </c>
      <c r="G64" s="8" t="s">
        <v>158</v>
      </c>
      <c r="H64" s="8" t="s">
        <v>158</v>
      </c>
      <c r="I64" s="8" t="s">
        <v>158</v>
      </c>
      <c r="J64" s="8"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36703.951639260398</v>
      </c>
      <c r="C65" s="137">
        <v>36379.2310756265</v>
      </c>
      <c r="D65" s="106">
        <v>0.23071565776102401</v>
      </c>
      <c r="E65" s="106">
        <v>4.7544833135227497E-3</v>
      </c>
      <c r="F65" s="6">
        <v>0.218270621753473</v>
      </c>
      <c r="G65" s="6">
        <v>0.10887182332456601</v>
      </c>
      <c r="H65" s="106">
        <v>5.3551245137475202E-2</v>
      </c>
      <c r="I65" s="6">
        <v>6.0647390102450897E-2</v>
      </c>
      <c r="J65" s="106">
        <v>2.3358806617248E-4</v>
      </c>
      <c r="L65" s="6">
        <v>8.7260672703913605E-2</v>
      </c>
      <c r="M65" s="6">
        <v>8.7468387828472494E-2</v>
      </c>
      <c r="N65" s="106">
        <v>0.26826649244655099</v>
      </c>
      <c r="O65" s="106">
        <v>0.31683067323200398</v>
      </c>
      <c r="P65" s="6">
        <v>6.0026997303441701E-2</v>
      </c>
      <c r="Q65" s="6">
        <v>7.4657226114883804E-2</v>
      </c>
      <c r="R65" s="106">
        <v>0.166108841285389</v>
      </c>
      <c r="S65" s="6">
        <v>0.13549310704021</v>
      </c>
      <c r="T65" s="106">
        <v>1.14999632769613</v>
      </c>
    </row>
    <row r="66" spans="1:20" ht="13.2" customHeight="1" x14ac:dyDescent="0.3">
      <c r="A66" s="1" t="s">
        <v>156</v>
      </c>
      <c r="B66" s="124">
        <v>36501.3617286394</v>
      </c>
      <c r="C66" s="124">
        <v>36501.3617286394</v>
      </c>
      <c r="D66" s="61">
        <v>0.23342558960819701</v>
      </c>
      <c r="E66" s="61">
        <v>4.8239299927348399E-3</v>
      </c>
      <c r="F66" s="5">
        <v>0.21927959070660699</v>
      </c>
      <c r="G66" s="5">
        <v>0.106685697633741</v>
      </c>
      <c r="H66" s="61">
        <v>5.2808586307311299E-2</v>
      </c>
      <c r="I66" s="5">
        <v>5.8960226301296499E-2</v>
      </c>
      <c r="J66" s="61">
        <v>2.3699998591844001E-4</v>
      </c>
      <c r="L66" s="5">
        <v>8.8420301587951403E-2</v>
      </c>
      <c r="M66" s="5">
        <v>8.8420301587951403E-2</v>
      </c>
      <c r="N66" s="61">
        <v>0.26789271552048599</v>
      </c>
      <c r="O66" s="61">
        <v>0.31549252811658601</v>
      </c>
      <c r="P66" s="5">
        <v>6.0090035023165199E-2</v>
      </c>
      <c r="Q66" s="5">
        <v>7.5812749582161706E-2</v>
      </c>
      <c r="R66" s="61">
        <v>0.170140007210038</v>
      </c>
      <c r="S66" s="5">
        <v>0.139484607990908</v>
      </c>
      <c r="T66" s="61">
        <v>1.14621989254078</v>
      </c>
    </row>
    <row r="67" spans="1:20" ht="13.2" customHeight="1" x14ac:dyDescent="0.3">
      <c r="A67" s="7" t="s">
        <v>157</v>
      </c>
      <c r="B67" s="125" t="s">
        <v>158</v>
      </c>
      <c r="C67" s="125" t="s">
        <v>158</v>
      </c>
      <c r="D67" s="8" t="s">
        <v>158</v>
      </c>
      <c r="E67" s="8" t="s">
        <v>158</v>
      </c>
      <c r="F67" s="8" t="s">
        <v>158</v>
      </c>
      <c r="G67" s="8" t="s">
        <v>158</v>
      </c>
      <c r="H67" s="8" t="s">
        <v>158</v>
      </c>
      <c r="I67" s="8" t="s">
        <v>158</v>
      </c>
      <c r="J67" s="8"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34400.175432562501</v>
      </c>
      <c r="C68" s="137">
        <v>33826.483478619302</v>
      </c>
      <c r="D68" s="6">
        <v>0.22087026179326399</v>
      </c>
      <c r="E68" s="106">
        <v>7.9688693983522192E-3</v>
      </c>
      <c r="F68" s="6">
        <v>0.25234335403056402</v>
      </c>
      <c r="G68" s="6">
        <v>6.9044767270034599E-2</v>
      </c>
      <c r="H68" s="6">
        <v>4.89804068755543E-2</v>
      </c>
      <c r="I68" s="6">
        <v>8.5680810075396893E-2</v>
      </c>
      <c r="J68" s="106">
        <v>2.1505045834635701E-3</v>
      </c>
      <c r="L68" s="6">
        <v>4.5410246296038098E-2</v>
      </c>
      <c r="M68" s="6">
        <v>4.1074643846708898E-2</v>
      </c>
      <c r="N68" s="6">
        <v>0.13872022535741901</v>
      </c>
      <c r="O68" s="106">
        <v>0.196342044865812</v>
      </c>
      <c r="P68" s="6">
        <v>2.7453147038886499E-2</v>
      </c>
      <c r="Q68" s="6">
        <v>3.9445330150575102E-2</v>
      </c>
      <c r="R68" s="6">
        <v>7.9293540772826798E-2</v>
      </c>
      <c r="S68" s="6">
        <v>5.5444123030090803E-2</v>
      </c>
      <c r="T68" s="106">
        <v>0.316230839426971</v>
      </c>
    </row>
    <row r="69" spans="1:20" ht="13.2" customHeight="1" x14ac:dyDescent="0.3">
      <c r="A69" s="1" t="s">
        <v>156</v>
      </c>
      <c r="B69" s="124">
        <v>33060.896871324803</v>
      </c>
      <c r="C69" s="124">
        <v>33060.896871324803</v>
      </c>
      <c r="D69" s="5">
        <v>0.20245638437991001</v>
      </c>
      <c r="E69" s="61">
        <v>8.2254468663781003E-3</v>
      </c>
      <c r="F69" s="5">
        <v>0.25752448010798901</v>
      </c>
      <c r="G69" s="5">
        <v>7.1570083687653899E-2</v>
      </c>
      <c r="H69" s="5">
        <v>5.1055301473368599E-2</v>
      </c>
      <c r="I69" s="5">
        <v>8.8166418375079103E-2</v>
      </c>
      <c r="J69" s="61">
        <v>2.2503644175981799E-3</v>
      </c>
      <c r="L69" s="5">
        <v>3.95383764671201E-2</v>
      </c>
      <c r="M69" s="5">
        <v>3.95383764671201E-2</v>
      </c>
      <c r="N69" s="5">
        <v>0.14419680501917001</v>
      </c>
      <c r="O69" s="61">
        <v>0.199370513815783</v>
      </c>
      <c r="P69" s="5">
        <v>2.73951787969779E-2</v>
      </c>
      <c r="Q69" s="5">
        <v>3.9796832367911997E-2</v>
      </c>
      <c r="R69" s="5">
        <v>7.93265309595719E-2</v>
      </c>
      <c r="S69" s="5">
        <v>5.6130748285010301E-2</v>
      </c>
      <c r="T69" s="61">
        <v>0.317753369107867</v>
      </c>
    </row>
    <row r="70" spans="1:20" ht="13.2" customHeight="1" x14ac:dyDescent="0.3">
      <c r="A70" s="7" t="s">
        <v>157</v>
      </c>
      <c r="B70" s="139">
        <v>118754.27025647199</v>
      </c>
      <c r="C70" s="139">
        <v>56951.810222201297</v>
      </c>
      <c r="D70" s="52">
        <v>0.54375379422367598</v>
      </c>
      <c r="E70" s="52">
        <v>3.46983655705783E-3</v>
      </c>
      <c r="F70" s="52">
        <v>0.16149337972623701</v>
      </c>
      <c r="G70" s="52">
        <v>2.4763866125657501E-2</v>
      </c>
      <c r="H70" s="52">
        <v>1.2597559193666201E-2</v>
      </c>
      <c r="I70" s="52">
        <v>4.2096182567359697E-2</v>
      </c>
      <c r="J70" s="52">
        <v>3.9948304305110002E-4</v>
      </c>
      <c r="L70" s="52">
        <v>0.35064381825785201</v>
      </c>
      <c r="M70" s="52">
        <v>0.35874727969637399</v>
      </c>
      <c r="N70" s="52">
        <v>0.49325357850359303</v>
      </c>
      <c r="O70" s="52">
        <v>0.88707143747466499</v>
      </c>
      <c r="P70" s="52">
        <v>0.24684827358326</v>
      </c>
      <c r="Q70" s="52">
        <v>0.17655252075746999</v>
      </c>
      <c r="R70" s="52">
        <v>0.83924852527481697</v>
      </c>
      <c r="S70" s="52">
        <v>0.35616072077854899</v>
      </c>
      <c r="T70" s="52">
        <v>1.0602390387387299</v>
      </c>
    </row>
    <row r="71" spans="1:20" ht="13.2" customHeight="1" x14ac:dyDescent="0.3">
      <c r="A71" s="28" t="s">
        <v>172</v>
      </c>
      <c r="B71" s="137">
        <v>328797.247952006</v>
      </c>
      <c r="C71" s="137">
        <v>243483.12267352699</v>
      </c>
      <c r="D71" s="6">
        <v>0.52491280367445403</v>
      </c>
      <c r="E71" s="106">
        <v>0.126503164420883</v>
      </c>
      <c r="F71" s="6">
        <v>0.106807843412034</v>
      </c>
      <c r="G71" s="6">
        <v>2.4989712021600202E-2</v>
      </c>
      <c r="H71" s="106">
        <v>1.89957492635878E-2</v>
      </c>
      <c r="I71" s="106">
        <v>5.4510651612646503E-2</v>
      </c>
      <c r="J71" s="106">
        <v>7.1550011585782497E-3</v>
      </c>
      <c r="L71" s="6">
        <v>0.11343994588308</v>
      </c>
      <c r="M71" s="6">
        <v>7.5522736671881405E-2</v>
      </c>
      <c r="N71" s="6">
        <v>8.6604350069891298E-2</v>
      </c>
      <c r="O71" s="106">
        <v>0.183103355831398</v>
      </c>
      <c r="P71" s="6">
        <v>7.0614517882004998E-2</v>
      </c>
      <c r="Q71" s="6">
        <v>0.121533781816832</v>
      </c>
      <c r="R71" s="106">
        <v>0.30155756756787799</v>
      </c>
      <c r="S71" s="106">
        <v>0.15308094334327199</v>
      </c>
      <c r="T71" s="106">
        <v>0.24175868000433801</v>
      </c>
    </row>
    <row r="72" spans="1:20" ht="13.2" customHeight="1" x14ac:dyDescent="0.3">
      <c r="A72" s="1" t="s">
        <v>156</v>
      </c>
      <c r="B72" s="124">
        <v>242676.026161263</v>
      </c>
      <c r="C72" s="124">
        <v>242676.026161263</v>
      </c>
      <c r="D72" s="5">
        <v>0.47135627269547198</v>
      </c>
      <c r="E72" s="61">
        <v>0.123800469604387</v>
      </c>
      <c r="F72" s="5">
        <v>0.111005146377246</v>
      </c>
      <c r="G72" s="5">
        <v>2.68357246363592E-2</v>
      </c>
      <c r="H72" s="61">
        <v>3.1965468973362901E-2</v>
      </c>
      <c r="I72" s="61">
        <v>7.0502451432276597E-2</v>
      </c>
      <c r="J72" s="61">
        <v>1.0057972979596199E-2</v>
      </c>
      <c r="L72" s="5">
        <v>8.3690234069553601E-2</v>
      </c>
      <c r="M72" s="5">
        <v>8.3690234069553601E-2</v>
      </c>
      <c r="N72" s="5">
        <v>0.105695123397226</v>
      </c>
      <c r="O72" s="61">
        <v>0.236696774771778</v>
      </c>
      <c r="P72" s="5">
        <v>8.7340684310143302E-2</v>
      </c>
      <c r="Q72" s="5">
        <v>0.117465413748848</v>
      </c>
      <c r="R72" s="61">
        <v>0.22066999007683</v>
      </c>
      <c r="S72" s="61">
        <v>0.16478919042050699</v>
      </c>
      <c r="T72" s="61">
        <v>0.24477081134586501</v>
      </c>
    </row>
    <row r="73" spans="1:20" ht="13.2" customHeight="1" x14ac:dyDescent="0.3">
      <c r="A73" s="10" t="s">
        <v>157</v>
      </c>
      <c r="B73" s="140">
        <v>572412.02135914902</v>
      </c>
      <c r="C73" s="140">
        <v>244458.14525946201</v>
      </c>
      <c r="D73" s="111">
        <v>0.58914074566718599</v>
      </c>
      <c r="E73" s="111">
        <v>0.12974438491677401</v>
      </c>
      <c r="F73" s="11">
        <v>0.101774206497026</v>
      </c>
      <c r="G73" s="111">
        <v>2.27758720104702E-2</v>
      </c>
      <c r="H73" s="111">
        <v>3.44174697937835E-3</v>
      </c>
      <c r="I73" s="111">
        <v>3.5332404396118303E-2</v>
      </c>
      <c r="J73" s="111">
        <v>3.6735974470487702E-3</v>
      </c>
      <c r="L73" s="111">
        <v>0.17524343454868299</v>
      </c>
      <c r="M73" s="111">
        <v>0.17236264243097901</v>
      </c>
      <c r="N73" s="111">
        <v>0.168577096261114</v>
      </c>
      <c r="O73" s="111">
        <v>0.33664752033279999</v>
      </c>
      <c r="P73" s="11">
        <v>0.133292155388507</v>
      </c>
      <c r="Q73" s="111">
        <v>0.31973589641927502</v>
      </c>
      <c r="R73" s="111">
        <v>2.3701829588440599</v>
      </c>
      <c r="S73" s="111">
        <v>0.20034226206111</v>
      </c>
      <c r="T73" s="111">
        <v>0.37729048399631598</v>
      </c>
    </row>
    <row r="74" spans="1:20" ht="169.2" customHeight="1" x14ac:dyDescent="0.3">
      <c r="A74" s="165" t="s">
        <v>598</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P4:P6"/>
    <mergeCell ref="Q4:Q6"/>
    <mergeCell ref="R4:R6"/>
    <mergeCell ref="A3:A7"/>
    <mergeCell ref="B4:B7"/>
    <mergeCell ref="B3:C3"/>
    <mergeCell ref="L3:T3"/>
    <mergeCell ref="D3:J3"/>
    <mergeCell ref="C4:C7"/>
    <mergeCell ref="D4:D7"/>
    <mergeCell ref="E4:E7"/>
    <mergeCell ref="L4:M6"/>
    <mergeCell ref="N4:N6"/>
    <mergeCell ref="O4:O6"/>
    <mergeCell ref="N7:T7"/>
    <mergeCell ref="S4:S6"/>
    <mergeCell ref="T4:T6"/>
    <mergeCell ref="F4:F7"/>
    <mergeCell ref="G4:G7"/>
    <mergeCell ref="H4:H7"/>
    <mergeCell ref="I4:I7"/>
    <mergeCell ref="J4:J7"/>
  </mergeCells>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397</v>
      </c>
      <c r="J1" s="14" t="str">
        <f>HYPERLINK("#'Verzeichnis'!A1", "Zurück zum Verzeichnis")</f>
        <v>Zurück zum Verzeichnis</v>
      </c>
      <c r="O1" s="1"/>
    </row>
    <row r="2" spans="1:20" ht="13.2" customHeight="1" x14ac:dyDescent="0.3">
      <c r="A2" s="170" t="s">
        <v>38</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7" t="s">
        <v>80</v>
      </c>
      <c r="J3" s="167"/>
      <c r="L3" s="167" t="s">
        <v>73</v>
      </c>
      <c r="M3" s="167"/>
      <c r="N3" s="167"/>
      <c r="O3" s="166"/>
      <c r="P3" s="166"/>
      <c r="Q3" s="166"/>
      <c r="R3" s="166"/>
      <c r="S3" s="167"/>
      <c r="T3" s="167"/>
    </row>
    <row r="4" spans="1:20" ht="13.2" customHeight="1" x14ac:dyDescent="0.3">
      <c r="A4" s="166"/>
      <c r="B4" s="167" t="s">
        <v>176</v>
      </c>
      <c r="C4" s="167" t="s">
        <v>177</v>
      </c>
      <c r="D4" s="173" t="s">
        <v>385</v>
      </c>
      <c r="E4" s="173" t="s">
        <v>181</v>
      </c>
      <c r="F4" s="173" t="s">
        <v>95</v>
      </c>
      <c r="G4" s="173" t="s">
        <v>96</v>
      </c>
      <c r="H4" s="173" t="s">
        <v>97</v>
      </c>
      <c r="I4" s="167" t="s">
        <v>176</v>
      </c>
      <c r="J4" s="167" t="s">
        <v>177</v>
      </c>
      <c r="L4" s="167" t="s">
        <v>79</v>
      </c>
      <c r="M4" s="167"/>
      <c r="N4" s="173" t="s">
        <v>385</v>
      </c>
      <c r="O4" s="173" t="s">
        <v>181</v>
      </c>
      <c r="P4" s="173" t="s">
        <v>95</v>
      </c>
      <c r="Q4" s="173" t="s">
        <v>96</v>
      </c>
      <c r="R4" s="173" t="s">
        <v>97</v>
      </c>
      <c r="S4" s="167" t="s">
        <v>80</v>
      </c>
      <c r="T4" s="167"/>
    </row>
    <row r="5" spans="1:20" ht="13.2" customHeight="1" x14ac:dyDescent="0.3">
      <c r="A5" s="166"/>
      <c r="B5" s="167"/>
      <c r="C5" s="167"/>
      <c r="D5" s="173"/>
      <c r="E5" s="173"/>
      <c r="F5" s="173"/>
      <c r="G5" s="173"/>
      <c r="H5" s="173"/>
      <c r="I5" s="167"/>
      <c r="J5" s="167"/>
      <c r="L5" s="167"/>
      <c r="M5" s="167"/>
      <c r="N5" s="173"/>
      <c r="O5" s="173"/>
      <c r="P5" s="173"/>
      <c r="Q5" s="173"/>
      <c r="R5" s="173"/>
      <c r="S5" s="167"/>
      <c r="T5" s="167"/>
    </row>
    <row r="6" spans="1:20" ht="13.2" customHeight="1" x14ac:dyDescent="0.3">
      <c r="A6" s="166"/>
      <c r="B6" s="167"/>
      <c r="C6" s="167"/>
      <c r="D6" s="173"/>
      <c r="E6" s="173"/>
      <c r="F6" s="173"/>
      <c r="G6" s="173"/>
      <c r="H6" s="173"/>
      <c r="I6" s="167"/>
      <c r="J6" s="167"/>
      <c r="L6" s="167"/>
      <c r="M6" s="167"/>
      <c r="N6" s="173"/>
      <c r="O6" s="173"/>
      <c r="P6" s="173"/>
      <c r="Q6" s="173"/>
      <c r="R6" s="173"/>
      <c r="S6" s="167"/>
      <c r="T6" s="167"/>
    </row>
    <row r="7" spans="1:20" ht="13.2" customHeight="1" x14ac:dyDescent="0.3">
      <c r="A7" s="166" t="s">
        <v>372</v>
      </c>
      <c r="B7" s="167" t="s">
        <v>350</v>
      </c>
      <c r="C7" s="167" t="s">
        <v>351</v>
      </c>
      <c r="D7" s="173" t="s">
        <v>386</v>
      </c>
      <c r="E7" s="173" t="s">
        <v>387</v>
      </c>
      <c r="F7" s="173" t="s">
        <v>388</v>
      </c>
      <c r="G7" s="173" t="s">
        <v>389</v>
      </c>
      <c r="H7" s="173" t="s">
        <v>390</v>
      </c>
      <c r="I7" s="167" t="s">
        <v>358</v>
      </c>
      <c r="J7" s="167" t="s">
        <v>359</v>
      </c>
      <c r="K7" t="s">
        <v>66</v>
      </c>
      <c r="L7" s="16" t="s">
        <v>176</v>
      </c>
      <c r="M7" s="16" t="s">
        <v>177</v>
      </c>
      <c r="N7" s="173" t="s">
        <v>177</v>
      </c>
      <c r="O7" s="173" t="s">
        <v>391</v>
      </c>
      <c r="P7" s="173" t="s">
        <v>392</v>
      </c>
      <c r="Q7" s="173" t="s">
        <v>393</v>
      </c>
      <c r="R7" s="173" t="s">
        <v>394</v>
      </c>
      <c r="S7" s="16" t="s">
        <v>176</v>
      </c>
      <c r="T7" s="16" t="s">
        <v>177</v>
      </c>
    </row>
    <row r="8" spans="1:20" ht="13.2" customHeight="1" x14ac:dyDescent="0.3">
      <c r="A8" s="28" t="s">
        <v>122</v>
      </c>
      <c r="B8" s="137">
        <v>213414.19375516701</v>
      </c>
      <c r="C8" s="137">
        <v>176950.534481023</v>
      </c>
      <c r="D8" s="6">
        <v>4.8145027529690196E-3</v>
      </c>
      <c r="E8" s="6">
        <v>6.7404724249468303E-3</v>
      </c>
      <c r="F8" s="6">
        <v>3.02147509388043E-2</v>
      </c>
      <c r="G8" s="6">
        <v>2.925173953634E-3</v>
      </c>
      <c r="H8" s="6">
        <v>0.10929674186819099</v>
      </c>
      <c r="I8" s="137">
        <v>232634.01775527699</v>
      </c>
      <c r="J8" s="137">
        <v>192886.485457893</v>
      </c>
      <c r="L8" s="6">
        <v>3.0124101157298799E-2</v>
      </c>
      <c r="M8" s="6">
        <v>2.3703923433180701E-2</v>
      </c>
      <c r="N8" s="6">
        <v>5.416678080719E-2</v>
      </c>
      <c r="O8" s="6">
        <v>4.04267288345556E-2</v>
      </c>
      <c r="P8" s="6">
        <v>2.7211986382881598E-2</v>
      </c>
      <c r="Q8" s="6">
        <v>0.14420880419547799</v>
      </c>
      <c r="R8" s="6">
        <v>2.1305137903564801E-2</v>
      </c>
      <c r="S8" s="6">
        <v>2.14336507976172E-2</v>
      </c>
      <c r="T8" s="6">
        <v>1.5202564094980799E-2</v>
      </c>
    </row>
    <row r="9" spans="1:20" ht="13.2" customHeight="1" x14ac:dyDescent="0.3">
      <c r="A9" s="1" t="s">
        <v>156</v>
      </c>
      <c r="B9" s="124">
        <v>158632.77094497799</v>
      </c>
      <c r="C9" s="124">
        <v>158632.77094497799</v>
      </c>
      <c r="D9" s="5">
        <v>6.3552064793007601E-3</v>
      </c>
      <c r="E9" s="5">
        <v>8.5011477960314896E-3</v>
      </c>
      <c r="F9" s="5">
        <v>3.1937506556675099E-2</v>
      </c>
      <c r="G9" s="61">
        <v>2.8952420277503898E-3</v>
      </c>
      <c r="H9" s="5">
        <v>0.114484866605768</v>
      </c>
      <c r="I9" s="124">
        <v>176560.460077422</v>
      </c>
      <c r="J9" s="124">
        <v>176560.460077422</v>
      </c>
      <c r="L9" s="5">
        <v>2.9069868839857901E-2</v>
      </c>
      <c r="M9" s="5">
        <v>2.9069868839857901E-2</v>
      </c>
      <c r="N9" s="5">
        <v>5.6862803354207098E-2</v>
      </c>
      <c r="O9" s="5">
        <v>3.9733216568708998E-2</v>
      </c>
      <c r="P9" s="5">
        <v>3.0499732435454601E-2</v>
      </c>
      <c r="Q9" s="61">
        <v>0.18342975558649699</v>
      </c>
      <c r="R9" s="5">
        <v>2.4943806324162401E-2</v>
      </c>
      <c r="S9" s="5">
        <v>1.86740848720338E-2</v>
      </c>
      <c r="T9" s="5">
        <v>1.86740848720338E-2</v>
      </c>
    </row>
    <row r="10" spans="1:20" ht="13.2" customHeight="1" x14ac:dyDescent="0.3">
      <c r="A10" s="7" t="s">
        <v>157</v>
      </c>
      <c r="B10" s="125">
        <v>500924.45805884502</v>
      </c>
      <c r="C10" s="125">
        <v>218976.50810004599</v>
      </c>
      <c r="D10" s="8">
        <v>2.2537959663636599E-3</v>
      </c>
      <c r="E10" s="8">
        <v>3.81416459905489E-3</v>
      </c>
      <c r="F10" s="8">
        <v>2.73514671503968E-2</v>
      </c>
      <c r="G10" s="52">
        <v>2.9749219255745698E-3</v>
      </c>
      <c r="H10" s="8">
        <v>0.10067388596266399</v>
      </c>
      <c r="I10" s="125">
        <v>526925.81525508699</v>
      </c>
      <c r="J10" s="125">
        <v>230342.865468098</v>
      </c>
      <c r="L10" s="8">
        <v>5.2481184312996199E-2</v>
      </c>
      <c r="M10" s="8">
        <v>4.48583230601085E-2</v>
      </c>
      <c r="N10" s="8">
        <v>0.125070513135384</v>
      </c>
      <c r="O10" s="8">
        <v>0.13397983766964899</v>
      </c>
      <c r="P10" s="8">
        <v>6.3267709944113598E-2</v>
      </c>
      <c r="Q10" s="52">
        <v>0.26048074267494198</v>
      </c>
      <c r="R10" s="8">
        <v>4.4790241278412003E-2</v>
      </c>
      <c r="S10" s="8">
        <v>3.4422942825009503E-2</v>
      </c>
      <c r="T10" s="8">
        <v>2.7181199554179102E-2</v>
      </c>
    </row>
    <row r="11" spans="1:20" ht="13.2" customHeight="1" x14ac:dyDescent="0.3">
      <c r="A11" s="28" t="s">
        <v>213</v>
      </c>
      <c r="B11" s="137">
        <v>280444.62321450299</v>
      </c>
      <c r="C11" s="137">
        <v>214643.389461846</v>
      </c>
      <c r="D11" s="6">
        <v>3.9884409754560798E-3</v>
      </c>
      <c r="E11" s="6">
        <v>4.8199892940635498E-3</v>
      </c>
      <c r="F11" s="6">
        <v>2.93467242290716E-2</v>
      </c>
      <c r="G11" s="106">
        <v>1.0978585360566699E-3</v>
      </c>
      <c r="H11" s="6">
        <v>0.105738351427728</v>
      </c>
      <c r="I11" s="137">
        <v>318637.025239893</v>
      </c>
      <c r="J11" s="137">
        <v>243874.63849937599</v>
      </c>
      <c r="L11" s="6">
        <v>2.67276657881961E-2</v>
      </c>
      <c r="M11" s="6">
        <v>2.33581447430029E-2</v>
      </c>
      <c r="N11" s="6">
        <v>9.7764267901100599E-2</v>
      </c>
      <c r="O11" s="6">
        <v>8.0246139893846893E-2</v>
      </c>
      <c r="P11" s="6">
        <v>3.6345172228426703E-2</v>
      </c>
      <c r="Q11" s="106">
        <v>0.241965564925084</v>
      </c>
      <c r="R11" s="6">
        <v>2.5847256742684701E-2</v>
      </c>
      <c r="S11" s="6">
        <v>2.8533572482562199E-2</v>
      </c>
      <c r="T11" s="6">
        <v>2.13145574301359E-2</v>
      </c>
    </row>
    <row r="12" spans="1:20" ht="13.2" customHeight="1" x14ac:dyDescent="0.3">
      <c r="A12" s="1" t="s">
        <v>156</v>
      </c>
      <c r="B12" s="124">
        <v>235262.544181734</v>
      </c>
      <c r="C12" s="124">
        <v>235262.544181734</v>
      </c>
      <c r="D12" s="5">
        <v>5.3521597098143397E-3</v>
      </c>
      <c r="E12" s="5">
        <v>5.5517853805348303E-3</v>
      </c>
      <c r="F12" s="5">
        <v>3.05460238397753E-2</v>
      </c>
      <c r="G12" s="61">
        <v>1.50148803380725E-3</v>
      </c>
      <c r="H12" s="5">
        <v>0.104606095636987</v>
      </c>
      <c r="I12" s="124">
        <v>244246.65858819999</v>
      </c>
      <c r="J12" s="124">
        <v>244246.65858819999</v>
      </c>
      <c r="L12" s="5">
        <v>2.85804490258488E-2</v>
      </c>
      <c r="M12" s="5">
        <v>2.85804490258488E-2</v>
      </c>
      <c r="N12" s="5">
        <v>9.6317460095141305E-2</v>
      </c>
      <c r="O12" s="5">
        <v>9.1163710962350902E-2</v>
      </c>
      <c r="P12" s="5">
        <v>4.3135386811721403E-2</v>
      </c>
      <c r="Q12" s="61">
        <v>0.23814719835360801</v>
      </c>
      <c r="R12" s="5">
        <v>3.1711859303461799E-2</v>
      </c>
      <c r="S12" s="5">
        <v>2.7046907208219902E-2</v>
      </c>
      <c r="T12" s="5">
        <v>2.7046907208219902E-2</v>
      </c>
    </row>
    <row r="13" spans="1:20" ht="13.2" customHeight="1" x14ac:dyDescent="0.3">
      <c r="A13" s="7" t="s">
        <v>157</v>
      </c>
      <c r="B13" s="125">
        <v>407765.27332750498</v>
      </c>
      <c r="C13" s="125">
        <v>187872.841489251</v>
      </c>
      <c r="D13" s="52">
        <v>1.7712658601916999E-3</v>
      </c>
      <c r="E13" s="8">
        <v>3.6302131096544398E-3</v>
      </c>
      <c r="F13" s="8">
        <v>2.7396866692026199E-2</v>
      </c>
      <c r="G13" s="52">
        <v>4.4162550526210002E-4</v>
      </c>
      <c r="H13" s="8">
        <v>0.107579207096934</v>
      </c>
      <c r="I13" s="125">
        <v>528265.04694665899</v>
      </c>
      <c r="J13" s="125">
        <v>243391.63219916899</v>
      </c>
      <c r="L13" s="8">
        <v>4.3289540557746302E-2</v>
      </c>
      <c r="M13" s="8">
        <v>3.6772520492345397E-2</v>
      </c>
      <c r="N13" s="52">
        <v>0.215710498833142</v>
      </c>
      <c r="O13" s="8">
        <v>0.12865721114340201</v>
      </c>
      <c r="P13" s="8">
        <v>5.9898522509371603E-2</v>
      </c>
      <c r="Q13" s="52">
        <v>0.62288658477146097</v>
      </c>
      <c r="R13" s="8">
        <v>4.22162281669866E-2</v>
      </c>
      <c r="S13" s="8">
        <v>4.06317538193691E-2</v>
      </c>
      <c r="T13" s="8">
        <v>3.6062375730831799E-2</v>
      </c>
    </row>
    <row r="14" spans="1:20" ht="13.2" customHeight="1" x14ac:dyDescent="0.3">
      <c r="A14" s="28" t="s">
        <v>214</v>
      </c>
      <c r="B14" s="138">
        <v>448714.08333333302</v>
      </c>
      <c r="C14" s="138">
        <v>215382.76</v>
      </c>
      <c r="D14" s="106">
        <v>2.9721970319258602E-3</v>
      </c>
      <c r="E14" s="106">
        <v>5.8684362666724102E-3</v>
      </c>
      <c r="F14" s="106">
        <v>2.9860328653973998E-2</v>
      </c>
      <c r="G14" s="106">
        <v>1.55557482873745E-2</v>
      </c>
      <c r="H14" s="106">
        <v>0.102034350381618</v>
      </c>
      <c r="I14" s="138">
        <v>506503.58333333302</v>
      </c>
      <c r="J14" s="137">
        <v>243121.72</v>
      </c>
      <c r="L14" s="106">
        <v>0.59119623955651401</v>
      </c>
      <c r="M14" s="106">
        <v>0.26491026289917902</v>
      </c>
      <c r="N14" s="106">
        <v>0.37591939043104899</v>
      </c>
      <c r="O14" s="106">
        <v>0.24048476259545101</v>
      </c>
      <c r="P14" s="106">
        <v>0.33093561858146198</v>
      </c>
      <c r="Q14" s="106">
        <v>0.37140915865153801</v>
      </c>
      <c r="R14" s="106">
        <v>0.227463398291394</v>
      </c>
      <c r="S14" s="106">
        <v>0.39706696272078901</v>
      </c>
      <c r="T14" s="6">
        <v>0.13986729043335999</v>
      </c>
    </row>
    <row r="15" spans="1:20" ht="13.2" customHeight="1" x14ac:dyDescent="0.3">
      <c r="A15" s="1" t="s">
        <v>156</v>
      </c>
      <c r="B15" s="127">
        <v>85818.125</v>
      </c>
      <c r="C15" s="127">
        <v>85818.125</v>
      </c>
      <c r="D15" s="61">
        <v>5.4330014784172999E-4</v>
      </c>
      <c r="E15" s="61">
        <v>1.1335018097866899E-2</v>
      </c>
      <c r="F15" s="61">
        <v>4.0094968283215203E-2</v>
      </c>
      <c r="G15" s="61">
        <v>1.6583035343641001E-2</v>
      </c>
      <c r="H15" s="61">
        <v>0.12725604293964701</v>
      </c>
      <c r="I15" s="124">
        <v>194786</v>
      </c>
      <c r="J15" s="124">
        <v>194786</v>
      </c>
      <c r="L15" s="61">
        <v>0.228549387634013</v>
      </c>
      <c r="M15" s="61">
        <v>0.228549387634013</v>
      </c>
      <c r="N15" s="61">
        <v>0.81427668833590605</v>
      </c>
      <c r="O15" s="61">
        <v>0.37812873082762999</v>
      </c>
      <c r="P15" s="61">
        <v>0.27197570806482801</v>
      </c>
      <c r="Q15" s="61">
        <v>1</v>
      </c>
      <c r="R15" s="61">
        <v>0.23524967024978</v>
      </c>
      <c r="S15" s="5">
        <v>0.143336461858589</v>
      </c>
      <c r="T15" s="5">
        <v>0.143336461858589</v>
      </c>
    </row>
    <row r="16" spans="1:20" ht="13.2" customHeight="1" x14ac:dyDescent="0.3">
      <c r="A16" s="7" t="s">
        <v>157</v>
      </c>
      <c r="B16" s="125" t="s">
        <v>158</v>
      </c>
      <c r="C16" s="125" t="s">
        <v>158</v>
      </c>
      <c r="D16" s="8" t="s">
        <v>158</v>
      </c>
      <c r="E16" s="8" t="s">
        <v>158</v>
      </c>
      <c r="F16" s="8" t="s">
        <v>158</v>
      </c>
      <c r="G16" s="8" t="s">
        <v>158</v>
      </c>
      <c r="H16" s="8" t="s">
        <v>158</v>
      </c>
      <c r="I16" s="125" t="s">
        <v>158</v>
      </c>
      <c r="J16" s="125"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330105.327641565</v>
      </c>
      <c r="C17" s="137">
        <v>293398.41164834501</v>
      </c>
      <c r="D17" s="106">
        <v>4.3816880335039504E-3</v>
      </c>
      <c r="E17" s="106">
        <v>3.9542190602757498E-3</v>
      </c>
      <c r="F17" s="6">
        <v>2.2498165857882502E-2</v>
      </c>
      <c r="G17" s="106">
        <v>1.9540036964488399E-2</v>
      </c>
      <c r="H17" s="6">
        <v>7.9851821041631299E-2</v>
      </c>
      <c r="I17" s="137">
        <v>326871.81527291302</v>
      </c>
      <c r="J17" s="137">
        <v>290524.458053637</v>
      </c>
      <c r="L17" s="6">
        <v>0.13677852769978699</v>
      </c>
      <c r="M17" s="6">
        <v>0.108369788061089</v>
      </c>
      <c r="N17" s="106">
        <v>0.388879396638735</v>
      </c>
      <c r="O17" s="106">
        <v>0.215754263466089</v>
      </c>
      <c r="P17" s="6">
        <v>0.120970229359533</v>
      </c>
      <c r="Q17" s="106">
        <v>0.50033903148667302</v>
      </c>
      <c r="R17" s="6">
        <v>0.122033116828083</v>
      </c>
      <c r="S17" s="6">
        <v>0.13293354355279299</v>
      </c>
      <c r="T17" s="6">
        <v>0.131124414364651</v>
      </c>
    </row>
    <row r="18" spans="1:20" ht="13.2" customHeight="1" x14ac:dyDescent="0.3">
      <c r="A18" s="1" t="s">
        <v>156</v>
      </c>
      <c r="B18" s="124">
        <v>272315.30593435903</v>
      </c>
      <c r="C18" s="124">
        <v>272315.30593435903</v>
      </c>
      <c r="D18" s="61">
        <v>6.0711115515596301E-3</v>
      </c>
      <c r="E18" s="61">
        <v>3.5991335334336601E-3</v>
      </c>
      <c r="F18" s="5">
        <v>2.3520509825299501E-2</v>
      </c>
      <c r="G18" s="61">
        <v>2.7073982270285402E-2</v>
      </c>
      <c r="H18" s="5">
        <v>9.1814572912216799E-2</v>
      </c>
      <c r="I18" s="127">
        <v>293804.51142666501</v>
      </c>
      <c r="J18" s="127">
        <v>293804.51142666501</v>
      </c>
      <c r="L18" s="5">
        <v>0.120192953751062</v>
      </c>
      <c r="M18" s="5">
        <v>0.120192953751062</v>
      </c>
      <c r="N18" s="61">
        <v>0.343563951824017</v>
      </c>
      <c r="O18" s="61">
        <v>0.289976445983888</v>
      </c>
      <c r="P18" s="5">
        <v>0.138878565482419</v>
      </c>
      <c r="Q18" s="61">
        <v>0.44768437160868402</v>
      </c>
      <c r="R18" s="5">
        <v>0.12894990727620201</v>
      </c>
      <c r="S18" s="61">
        <v>0.151492238097924</v>
      </c>
      <c r="T18" s="61">
        <v>0.151492238097924</v>
      </c>
    </row>
    <row r="19" spans="1:20" ht="13.2" customHeight="1" x14ac:dyDescent="0.3">
      <c r="A19" s="7" t="s">
        <v>157</v>
      </c>
      <c r="B19" s="125" t="s">
        <v>158</v>
      </c>
      <c r="C19" s="125" t="s">
        <v>158</v>
      </c>
      <c r="D19" s="8" t="s">
        <v>158</v>
      </c>
      <c r="E19" s="8" t="s">
        <v>158</v>
      </c>
      <c r="F19" s="8" t="s">
        <v>158</v>
      </c>
      <c r="G19" s="8" t="s">
        <v>158</v>
      </c>
      <c r="H19" s="8" t="s">
        <v>158</v>
      </c>
      <c r="I19" s="125" t="s">
        <v>158</v>
      </c>
      <c r="J19" s="125"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399279.65666445601</v>
      </c>
      <c r="C20" s="137">
        <v>305022.14906281698</v>
      </c>
      <c r="D20" s="106">
        <v>7.1851779657725601E-3</v>
      </c>
      <c r="E20" s="106">
        <v>4.8459794922071303E-3</v>
      </c>
      <c r="F20" s="6">
        <v>3.2727153562227301E-2</v>
      </c>
      <c r="G20" s="106">
        <v>1.2660875293645599E-2</v>
      </c>
      <c r="H20" s="106">
        <v>0.11671809602243299</v>
      </c>
      <c r="I20" s="137">
        <v>264505.57161803701</v>
      </c>
      <c r="J20" s="137">
        <v>202064.03343464999</v>
      </c>
      <c r="L20" s="6">
        <v>0.11538977678038401</v>
      </c>
      <c r="M20" s="6">
        <v>8.9426235569198306E-2</v>
      </c>
      <c r="N20" s="106">
        <v>0.21453440863973</v>
      </c>
      <c r="O20" s="106">
        <v>0.165960588693326</v>
      </c>
      <c r="P20" s="6">
        <v>0.14135175011995599</v>
      </c>
      <c r="Q20" s="106">
        <v>0.45175673422179902</v>
      </c>
      <c r="R20" s="106">
        <v>0.22412282043043999</v>
      </c>
      <c r="S20" s="6">
        <v>0.119972839951018</v>
      </c>
      <c r="T20" s="6">
        <v>0.104036253738006</v>
      </c>
    </row>
    <row r="21" spans="1:20" ht="13.2" customHeight="1" x14ac:dyDescent="0.3">
      <c r="A21" s="1" t="s">
        <v>156</v>
      </c>
      <c r="B21" s="124">
        <v>329180.34642387001</v>
      </c>
      <c r="C21" s="124">
        <v>329180.34642387001</v>
      </c>
      <c r="D21" s="61">
        <v>9.5207136338655695E-3</v>
      </c>
      <c r="E21" s="61">
        <v>5.0132277071699904E-3</v>
      </c>
      <c r="F21" s="61">
        <v>3.6929161944613501E-2</v>
      </c>
      <c r="G21" s="61">
        <v>3.2113197105479098E-3</v>
      </c>
      <c r="H21" s="61">
        <v>0.12806614123045801</v>
      </c>
      <c r="I21" s="124">
        <v>220809.90697674401</v>
      </c>
      <c r="J21" s="124">
        <v>220809.90697674401</v>
      </c>
      <c r="L21" s="5">
        <v>0.118145208226819</v>
      </c>
      <c r="M21" s="5">
        <v>0.118145208226819</v>
      </c>
      <c r="N21" s="61">
        <v>0.20061102519886401</v>
      </c>
      <c r="O21" s="61">
        <v>0.195041845396633</v>
      </c>
      <c r="P21" s="61">
        <v>0.15881865570860099</v>
      </c>
      <c r="Q21" s="61">
        <v>0.51087255122744801</v>
      </c>
      <c r="R21" s="61">
        <v>0.29213787370580901</v>
      </c>
      <c r="S21" s="5">
        <v>0.141037849266471</v>
      </c>
      <c r="T21" s="5">
        <v>0.141037849266471</v>
      </c>
    </row>
    <row r="22" spans="1:20" ht="13.2" customHeight="1" x14ac:dyDescent="0.3">
      <c r="A22" s="7" t="s">
        <v>157</v>
      </c>
      <c r="B22" s="139">
        <v>616045.36635006801</v>
      </c>
      <c r="C22" s="125">
        <v>272034.41282204899</v>
      </c>
      <c r="D22" s="52">
        <v>3.32609119134482E-3</v>
      </c>
      <c r="E22" s="52">
        <v>4.5696294525878296E-3</v>
      </c>
      <c r="F22" s="52">
        <v>2.5784029037932601E-2</v>
      </c>
      <c r="G22" s="52">
        <v>2.8274704477734801E-2</v>
      </c>
      <c r="H22" s="8">
        <v>9.7967326434035606E-2</v>
      </c>
      <c r="I22" s="139">
        <v>399624.18724558997</v>
      </c>
      <c r="J22" s="125">
        <v>176466.76213301401</v>
      </c>
      <c r="L22" s="52">
        <v>0.18763177121517599</v>
      </c>
      <c r="M22" s="8">
        <v>0.115323049707538</v>
      </c>
      <c r="N22" s="52">
        <v>0.54851174863229502</v>
      </c>
      <c r="O22" s="52">
        <v>0.31075772806539897</v>
      </c>
      <c r="P22" s="52">
        <v>0.23445877487671299</v>
      </c>
      <c r="Q22" s="52">
        <v>0.61508410610848696</v>
      </c>
      <c r="R22" s="8">
        <v>0.12167478262444301</v>
      </c>
      <c r="S22" s="52">
        <v>0.17555242063153201</v>
      </c>
      <c r="T22" s="8">
        <v>0.10433411291958899</v>
      </c>
    </row>
    <row r="23" spans="1:20" ht="13.2" customHeight="1" x14ac:dyDescent="0.3">
      <c r="A23" s="28" t="s">
        <v>168</v>
      </c>
      <c r="B23" s="137">
        <v>388576.55300183699</v>
      </c>
      <c r="C23" s="137">
        <v>313644.80638600001</v>
      </c>
      <c r="D23" s="106">
        <v>3.3062693295790699E-3</v>
      </c>
      <c r="E23" s="106">
        <v>4.5756632930409298E-3</v>
      </c>
      <c r="F23" s="6">
        <v>3.2201500412503498E-2</v>
      </c>
      <c r="G23" s="6">
        <v>0</v>
      </c>
      <c r="H23" s="6">
        <v>9.4422166109597694E-2</v>
      </c>
      <c r="I23" s="137">
        <v>334329.74748902599</v>
      </c>
      <c r="J23" s="137">
        <v>269858.76556422102</v>
      </c>
      <c r="L23" s="6">
        <v>0.12261565446009</v>
      </c>
      <c r="M23" s="6">
        <v>0.101582472307195</v>
      </c>
      <c r="N23" s="106">
        <v>0.26625305052051301</v>
      </c>
      <c r="O23" s="106">
        <v>0.28736783865952198</v>
      </c>
      <c r="P23" s="6">
        <v>0.119030442035999</v>
      </c>
      <c r="Q23" s="6" t="s">
        <v>158</v>
      </c>
      <c r="R23" s="6">
        <v>0.112336066623697</v>
      </c>
      <c r="S23" s="6">
        <v>0.14434766371109101</v>
      </c>
      <c r="T23" s="6">
        <v>0.107159293536347</v>
      </c>
    </row>
    <row r="24" spans="1:20" ht="13.2" customHeight="1" x14ac:dyDescent="0.3">
      <c r="A24" s="1" t="s">
        <v>156</v>
      </c>
      <c r="B24" s="124">
        <v>312468.60549103498</v>
      </c>
      <c r="C24" s="124">
        <v>312468.60549103498</v>
      </c>
      <c r="D24" s="61">
        <v>4.4527068495236596E-3</v>
      </c>
      <c r="E24" s="61">
        <v>5.5776791610624302E-3</v>
      </c>
      <c r="F24" s="5">
        <v>2.8468030702881401E-2</v>
      </c>
      <c r="G24" s="5">
        <v>0</v>
      </c>
      <c r="H24" s="5">
        <v>9.7720361767537303E-2</v>
      </c>
      <c r="I24" s="124">
        <v>233810.84955488701</v>
      </c>
      <c r="J24" s="124">
        <v>233810.84955488701</v>
      </c>
      <c r="L24" s="5">
        <v>0.109475018236495</v>
      </c>
      <c r="M24" s="5">
        <v>0.109475018236495</v>
      </c>
      <c r="N24" s="61">
        <v>0.26752466054047502</v>
      </c>
      <c r="O24" s="61">
        <v>0.32001260148266297</v>
      </c>
      <c r="P24" s="5">
        <v>9.7823402555700503E-2</v>
      </c>
      <c r="Q24" s="5" t="s">
        <v>158</v>
      </c>
      <c r="R24" s="5">
        <v>0.121115465659487</v>
      </c>
      <c r="S24" s="5">
        <v>0.11140817009970801</v>
      </c>
      <c r="T24" s="5">
        <v>0.11140817009970801</v>
      </c>
    </row>
    <row r="25" spans="1:20" ht="13.2" customHeight="1" x14ac:dyDescent="0.3">
      <c r="A25" s="7" t="s">
        <v>157</v>
      </c>
      <c r="B25" s="139">
        <v>631036.68296884396</v>
      </c>
      <c r="C25" s="139">
        <v>315518.34148442198</v>
      </c>
      <c r="D25" s="52">
        <v>1.4977943787326999E-3</v>
      </c>
      <c r="E25" s="52">
        <v>2.9950096890355199E-3</v>
      </c>
      <c r="F25" s="52">
        <v>3.80909504105474E-2</v>
      </c>
      <c r="G25" s="8">
        <v>0</v>
      </c>
      <c r="H25" s="52">
        <v>8.9219349447890395E-2</v>
      </c>
      <c r="I25" s="139">
        <v>654556.81778010796</v>
      </c>
      <c r="J25" s="139">
        <v>327278.40889005398</v>
      </c>
      <c r="L25" s="52">
        <v>0.24617278040813401</v>
      </c>
      <c r="M25" s="52">
        <v>0.24617278040813401</v>
      </c>
      <c r="N25" s="52">
        <v>0.54141171254724296</v>
      </c>
      <c r="O25" s="52">
        <v>0.50673015394260101</v>
      </c>
      <c r="P25" s="52">
        <v>0.307205615175971</v>
      </c>
      <c r="Q25" s="8" t="s">
        <v>158</v>
      </c>
      <c r="R25" s="52">
        <v>0.27400824048817701</v>
      </c>
      <c r="S25" s="52">
        <v>0.239000922065008</v>
      </c>
      <c r="T25" s="52">
        <v>0.239000922065008</v>
      </c>
    </row>
    <row r="26" spans="1:20" ht="13.2" customHeight="1" x14ac:dyDescent="0.3">
      <c r="A26" s="28" t="s">
        <v>169</v>
      </c>
      <c r="B26" s="137">
        <v>262051.21672965499</v>
      </c>
      <c r="C26" s="137">
        <v>199856.22108591301</v>
      </c>
      <c r="D26" s="106">
        <v>7.0068386391251899E-3</v>
      </c>
      <c r="E26" s="6">
        <v>3.9356298726624097E-3</v>
      </c>
      <c r="F26" s="6">
        <v>3.1723115127803597E-2</v>
      </c>
      <c r="G26" s="106">
        <v>1.9332265416019301E-3</v>
      </c>
      <c r="H26" s="6">
        <v>0.102514779296761</v>
      </c>
      <c r="I26" s="137">
        <v>246017.36528548101</v>
      </c>
      <c r="J26" s="137">
        <v>187627.82925062001</v>
      </c>
      <c r="L26" s="6">
        <v>4.7241568109789002E-2</v>
      </c>
      <c r="M26" s="6">
        <v>3.3596881309440801E-2</v>
      </c>
      <c r="N26" s="106">
        <v>0.15750355023783999</v>
      </c>
      <c r="O26" s="6">
        <v>0.12452119600873</v>
      </c>
      <c r="P26" s="6">
        <v>6.0636117502404198E-2</v>
      </c>
      <c r="Q26" s="106">
        <v>0.40276082489137999</v>
      </c>
      <c r="R26" s="6">
        <v>4.4972243101021998E-2</v>
      </c>
      <c r="S26" s="6">
        <v>5.0191763576810898E-2</v>
      </c>
      <c r="T26" s="6">
        <v>3.8797995421594199E-2</v>
      </c>
    </row>
    <row r="27" spans="1:20" ht="13.2" customHeight="1" x14ac:dyDescent="0.3">
      <c r="A27" s="1" t="s">
        <v>156</v>
      </c>
      <c r="B27" s="124">
        <v>206449.97172857</v>
      </c>
      <c r="C27" s="124">
        <v>206449.97172857</v>
      </c>
      <c r="D27" s="61">
        <v>8.8817789764901994E-3</v>
      </c>
      <c r="E27" s="5">
        <v>5.0580378740092396E-3</v>
      </c>
      <c r="F27" s="5">
        <v>3.3325894235256101E-2</v>
      </c>
      <c r="G27" s="61">
        <v>2.4241527638840699E-3</v>
      </c>
      <c r="H27" s="5">
        <v>0.10867263212973199</v>
      </c>
      <c r="I27" s="124">
        <v>194023.48523096499</v>
      </c>
      <c r="J27" s="124">
        <v>194023.48523096499</v>
      </c>
      <c r="L27" s="5">
        <v>4.2114305281861698E-2</v>
      </c>
      <c r="M27" s="5">
        <v>4.2114305281861698E-2</v>
      </c>
      <c r="N27" s="61">
        <v>0.16743575433633101</v>
      </c>
      <c r="O27" s="5">
        <v>0.12653363287140501</v>
      </c>
      <c r="P27" s="5">
        <v>6.6169394267262205E-2</v>
      </c>
      <c r="Q27" s="61">
        <v>0.43761615304861601</v>
      </c>
      <c r="R27" s="5">
        <v>5.3364764283095702E-2</v>
      </c>
      <c r="S27" s="5">
        <v>4.9296345924857099E-2</v>
      </c>
      <c r="T27" s="5">
        <v>4.9296345924857099E-2</v>
      </c>
    </row>
    <row r="28" spans="1:20" ht="13.2" customHeight="1" x14ac:dyDescent="0.3">
      <c r="A28" s="7" t="s">
        <v>157</v>
      </c>
      <c r="B28" s="125">
        <v>424800.01191091898</v>
      </c>
      <c r="C28" s="125">
        <v>191170.571513565</v>
      </c>
      <c r="D28" s="52">
        <v>4.3396666223769701E-3</v>
      </c>
      <c r="E28" s="52">
        <v>2.33896295323723E-3</v>
      </c>
      <c r="F28" s="8">
        <v>2.9443102532611402E-2</v>
      </c>
      <c r="G28" s="52">
        <v>1.2348658224555201E-3</v>
      </c>
      <c r="H28" s="8">
        <v>9.3755005755147003E-2</v>
      </c>
      <c r="I28" s="125">
        <v>398207.14692627999</v>
      </c>
      <c r="J28" s="125">
        <v>179203.12081970199</v>
      </c>
      <c r="L28" s="8">
        <v>7.5392767453192594E-2</v>
      </c>
      <c r="M28" s="8">
        <v>5.7614497316104303E-2</v>
      </c>
      <c r="N28" s="52">
        <v>0.29323591697157197</v>
      </c>
      <c r="O28" s="52">
        <v>0.27015413573296898</v>
      </c>
      <c r="P28" s="8">
        <v>0.13499421400256401</v>
      </c>
      <c r="Q28" s="52">
        <v>0.747537223972633</v>
      </c>
      <c r="R28" s="8">
        <v>7.87458747609458E-2</v>
      </c>
      <c r="S28" s="8">
        <v>7.8007543035631594E-2</v>
      </c>
      <c r="T28" s="8">
        <v>6.3863192361151205E-2</v>
      </c>
    </row>
    <row r="29" spans="1:20" ht="13.2" customHeight="1" x14ac:dyDescent="0.3">
      <c r="A29" s="28" t="s">
        <v>170</v>
      </c>
      <c r="B29" s="137">
        <v>282914.59694227</v>
      </c>
      <c r="C29" s="137">
        <v>208786.62422346399</v>
      </c>
      <c r="D29" s="106">
        <v>7.7101883580702798E-3</v>
      </c>
      <c r="E29" s="106">
        <v>3.7040369495709002E-3</v>
      </c>
      <c r="F29" s="6">
        <v>3.5095652891573598E-2</v>
      </c>
      <c r="G29" s="106">
        <v>4.2027542062911798E-3</v>
      </c>
      <c r="H29" s="6">
        <v>0.11137649446145501</v>
      </c>
      <c r="I29" s="137">
        <v>292619.48414463102</v>
      </c>
      <c r="J29" s="137">
        <v>215948.681817345</v>
      </c>
      <c r="L29" s="6">
        <v>0.137760779630903</v>
      </c>
      <c r="M29" s="6">
        <v>5.8221364482174499E-2</v>
      </c>
      <c r="N29" s="106">
        <v>0.18557305091117099</v>
      </c>
      <c r="O29" s="106">
        <v>0.16803295980331001</v>
      </c>
      <c r="P29" s="6">
        <v>6.4364668050280294E-2</v>
      </c>
      <c r="Q29" s="106">
        <v>0.29807610126429901</v>
      </c>
      <c r="R29" s="6">
        <v>5.9736898904020799E-2</v>
      </c>
      <c r="S29" s="6">
        <v>9.5102415820934899E-2</v>
      </c>
      <c r="T29" s="6">
        <v>5.1035739563757503E-2</v>
      </c>
    </row>
    <row r="30" spans="1:20" ht="13.2" customHeight="1" x14ac:dyDescent="0.3">
      <c r="A30" s="1" t="s">
        <v>156</v>
      </c>
      <c r="B30" s="124">
        <v>197969.01614759801</v>
      </c>
      <c r="C30" s="124">
        <v>197969.01614759801</v>
      </c>
      <c r="D30" s="61">
        <v>1.0418671808229699E-2</v>
      </c>
      <c r="E30" s="61">
        <v>4.7408634818593299E-3</v>
      </c>
      <c r="F30" s="5">
        <v>4.24879831488916E-2</v>
      </c>
      <c r="G30" s="61">
        <v>2.6235265255656801E-3</v>
      </c>
      <c r="H30" s="5">
        <v>0.123888606666002</v>
      </c>
      <c r="I30" s="124">
        <v>214716.700767826</v>
      </c>
      <c r="J30" s="124">
        <v>214716.700767826</v>
      </c>
      <c r="L30" s="5">
        <v>4.8071425765165501E-2</v>
      </c>
      <c r="M30" s="5">
        <v>4.8071425765165501E-2</v>
      </c>
      <c r="N30" s="61">
        <v>0.17549098121220599</v>
      </c>
      <c r="O30" s="61">
        <v>0.17833365629068501</v>
      </c>
      <c r="P30" s="5">
        <v>6.1161465308006001E-2</v>
      </c>
      <c r="Q30" s="61">
        <v>0.45365044099259699</v>
      </c>
      <c r="R30" s="5">
        <v>6.5052688582489498E-2</v>
      </c>
      <c r="S30" s="5">
        <v>6.7124789933332901E-2</v>
      </c>
      <c r="T30" s="5">
        <v>6.7124789933332901E-2</v>
      </c>
    </row>
    <row r="31" spans="1:20" ht="13.2" customHeight="1" x14ac:dyDescent="0.3">
      <c r="A31" s="7" t="s">
        <v>157</v>
      </c>
      <c r="B31" s="139">
        <v>657908.21152307303</v>
      </c>
      <c r="C31" s="139">
        <v>225127.59081781699</v>
      </c>
      <c r="D31" s="52">
        <v>4.1123538202425796E-3</v>
      </c>
      <c r="E31" s="52">
        <v>2.3267605599426701E-3</v>
      </c>
      <c r="F31" s="52">
        <v>2.5275994915357501E-2</v>
      </c>
      <c r="G31" s="52">
        <v>6.3005332761515804E-3</v>
      </c>
      <c r="H31" s="8">
        <v>9.4755935296494301E-2</v>
      </c>
      <c r="I31" s="125">
        <v>636522.55774873297</v>
      </c>
      <c r="J31" s="125">
        <v>217809.69961664799</v>
      </c>
      <c r="L31" s="52">
        <v>0.26806341249190202</v>
      </c>
      <c r="M31" s="52">
        <v>0.16786318012245399</v>
      </c>
      <c r="N31" s="52">
        <v>0.59169968370401804</v>
      </c>
      <c r="O31" s="52">
        <v>0.37238615964246802</v>
      </c>
      <c r="P31" s="52">
        <v>0.173865014259974</v>
      </c>
      <c r="Q31" s="52">
        <v>0.52115846019388801</v>
      </c>
      <c r="R31" s="8">
        <v>0.14280320839885399</v>
      </c>
      <c r="S31" s="8">
        <v>0.142491024237826</v>
      </c>
      <c r="T31" s="8">
        <v>7.7889881166396294E-2</v>
      </c>
    </row>
    <row r="32" spans="1:20" ht="13.2" customHeight="1" x14ac:dyDescent="0.3">
      <c r="A32" s="28" t="s">
        <v>216</v>
      </c>
      <c r="B32" s="137">
        <v>345840.75244971598</v>
      </c>
      <c r="C32" s="137">
        <v>284507.94187526498</v>
      </c>
      <c r="D32" s="106">
        <v>1.02815831177255E-2</v>
      </c>
      <c r="E32" s="106">
        <v>3.3053372942497502E-3</v>
      </c>
      <c r="F32" s="6">
        <v>2.7956723175751E-2</v>
      </c>
      <c r="G32" s="6">
        <v>0</v>
      </c>
      <c r="H32" s="106">
        <v>0.120876640835513</v>
      </c>
      <c r="I32" s="138">
        <v>307970.70242392999</v>
      </c>
      <c r="J32" s="138">
        <v>253353.92108612601</v>
      </c>
      <c r="L32" s="6">
        <v>0.13295124172289899</v>
      </c>
      <c r="M32" s="6">
        <v>0.122820722116096</v>
      </c>
      <c r="N32" s="106">
        <v>0.26906688023897202</v>
      </c>
      <c r="O32" s="106">
        <v>0.32695125598712199</v>
      </c>
      <c r="P32" s="6">
        <v>0.137358970959783</v>
      </c>
      <c r="Q32" s="6" t="s">
        <v>158</v>
      </c>
      <c r="R32" s="106">
        <v>0.19966180475401599</v>
      </c>
      <c r="S32" s="106">
        <v>0.16293615154931099</v>
      </c>
      <c r="T32" s="106">
        <v>0.17872164876480301</v>
      </c>
    </row>
    <row r="33" spans="1:20" ht="13.2" customHeight="1" x14ac:dyDescent="0.3">
      <c r="A33" s="1" t="s">
        <v>156</v>
      </c>
      <c r="B33" s="124">
        <v>307159.38867697201</v>
      </c>
      <c r="C33" s="124">
        <v>307159.38867697201</v>
      </c>
      <c r="D33" s="61">
        <v>1.11467690663196E-2</v>
      </c>
      <c r="E33" s="61">
        <v>3.6691963467576599E-3</v>
      </c>
      <c r="F33" s="61">
        <v>2.4276439767744001E-2</v>
      </c>
      <c r="G33" s="5">
        <v>0</v>
      </c>
      <c r="H33" s="61">
        <v>0.117263911934639</v>
      </c>
      <c r="I33" s="127">
        <v>288537.30295121501</v>
      </c>
      <c r="J33" s="127">
        <v>288537.30295121501</v>
      </c>
      <c r="L33" s="5">
        <v>0.14121201547835399</v>
      </c>
      <c r="M33" s="5">
        <v>0.14121201547835399</v>
      </c>
      <c r="N33" s="61">
        <v>0.25963670387808702</v>
      </c>
      <c r="O33" s="61">
        <v>0.32874882938873501</v>
      </c>
      <c r="P33" s="61">
        <v>0.17392840180327099</v>
      </c>
      <c r="Q33" s="5" t="s">
        <v>158</v>
      </c>
      <c r="R33" s="61">
        <v>0.24503648958735999</v>
      </c>
      <c r="S33" s="61">
        <v>0.191568299802891</v>
      </c>
      <c r="T33" s="61">
        <v>0.191568299802891</v>
      </c>
    </row>
    <row r="34" spans="1:20" ht="13.2" customHeight="1" x14ac:dyDescent="0.3">
      <c r="A34" s="7" t="s">
        <v>157</v>
      </c>
      <c r="B34" s="125" t="s">
        <v>158</v>
      </c>
      <c r="C34" s="125" t="s">
        <v>158</v>
      </c>
      <c r="D34" s="8" t="s">
        <v>158</v>
      </c>
      <c r="E34" s="8" t="s">
        <v>158</v>
      </c>
      <c r="F34" s="8" t="s">
        <v>158</v>
      </c>
      <c r="G34" s="8" t="s">
        <v>158</v>
      </c>
      <c r="H34" s="8" t="s">
        <v>158</v>
      </c>
      <c r="I34" s="125" t="s">
        <v>158</v>
      </c>
      <c r="J34" s="125"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781850.8</v>
      </c>
      <c r="C35" s="138">
        <v>601423.69230769202</v>
      </c>
      <c r="D35" s="106">
        <v>4.3393189595764296E-3</v>
      </c>
      <c r="E35" s="106">
        <v>9.6772939287137708E-3</v>
      </c>
      <c r="F35" s="106">
        <v>3.4629241282352098E-2</v>
      </c>
      <c r="G35" s="106">
        <v>8.8482354945470002E-4</v>
      </c>
      <c r="H35" s="106">
        <v>9.3250272302592793E-2</v>
      </c>
      <c r="I35" s="138">
        <v>334275.20000000001</v>
      </c>
      <c r="J35" s="138">
        <v>257134.76923076899</v>
      </c>
      <c r="L35" s="106">
        <v>0.58674179550690297</v>
      </c>
      <c r="M35" s="106">
        <v>0.44010876538384403</v>
      </c>
      <c r="N35" s="106">
        <v>0.51253781522722996</v>
      </c>
      <c r="O35" s="106">
        <v>0.63163747129745895</v>
      </c>
      <c r="P35" s="106">
        <v>0.45482056948838401</v>
      </c>
      <c r="Q35" s="106">
        <v>1.1547005383792499</v>
      </c>
      <c r="R35" s="106">
        <v>0.45341586132332001</v>
      </c>
      <c r="S35" s="106">
        <v>0.31751053195828</v>
      </c>
      <c r="T35" s="106">
        <v>0.21238177269566699</v>
      </c>
    </row>
    <row r="36" spans="1:20" ht="13.2" customHeight="1" x14ac:dyDescent="0.3">
      <c r="A36" s="1" t="s">
        <v>156</v>
      </c>
      <c r="B36" s="124">
        <v>311666.85714285698</v>
      </c>
      <c r="C36" s="124">
        <v>311666.85714285698</v>
      </c>
      <c r="D36" s="61">
        <v>8.75522765150334E-3</v>
      </c>
      <c r="E36" s="61">
        <v>4.7055739003368097E-3</v>
      </c>
      <c r="F36" s="61">
        <v>3.5835425005087899E-2</v>
      </c>
      <c r="G36" s="61">
        <v>3.1709682683157998E-3</v>
      </c>
      <c r="H36" s="61">
        <v>9.0134704272144095E-2</v>
      </c>
      <c r="I36" s="127">
        <v>183116.285714286</v>
      </c>
      <c r="J36" s="127">
        <v>183116.285714286</v>
      </c>
      <c r="L36" s="5">
        <v>0.12707122824585401</v>
      </c>
      <c r="M36" s="5">
        <v>0.12707122824585401</v>
      </c>
      <c r="N36" s="61">
        <v>0.70430352767086501</v>
      </c>
      <c r="O36" s="61">
        <v>0.31024580792051099</v>
      </c>
      <c r="P36" s="61">
        <v>0.22593767722038699</v>
      </c>
      <c r="Q36" s="61">
        <v>1</v>
      </c>
      <c r="R36" s="61">
        <v>0.161804573482181</v>
      </c>
      <c r="S36" s="61">
        <v>0.19027286181552699</v>
      </c>
      <c r="T36" s="61">
        <v>0.19027286181552699</v>
      </c>
    </row>
    <row r="37" spans="1:20" ht="13.2" customHeight="1" x14ac:dyDescent="0.3">
      <c r="A37" s="7" t="s">
        <v>157</v>
      </c>
      <c r="B37" s="125" t="s">
        <v>158</v>
      </c>
      <c r="C37" s="125" t="s">
        <v>158</v>
      </c>
      <c r="D37" s="8" t="s">
        <v>158</v>
      </c>
      <c r="E37" s="8" t="s">
        <v>158</v>
      </c>
      <c r="F37" s="8" t="s">
        <v>158</v>
      </c>
      <c r="G37" s="8" t="s">
        <v>158</v>
      </c>
      <c r="H37" s="8" t="s">
        <v>158</v>
      </c>
      <c r="I37" s="125" t="s">
        <v>158</v>
      </c>
      <c r="J37" s="125"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344713.69771071803</v>
      </c>
      <c r="C38" s="138">
        <v>281692.06079932</v>
      </c>
      <c r="D38" s="106">
        <v>3.5994520823654699E-3</v>
      </c>
      <c r="E38" s="106">
        <v>4.01773341510131E-3</v>
      </c>
      <c r="F38" s="106">
        <v>6.2912903636342998E-2</v>
      </c>
      <c r="G38" s="106">
        <v>4.9390245847098996E-4</v>
      </c>
      <c r="H38" s="106">
        <v>8.7989221814618795E-2</v>
      </c>
      <c r="I38" s="138">
        <v>314048.466181061</v>
      </c>
      <c r="J38" s="138">
        <v>256633.14285714299</v>
      </c>
      <c r="L38" s="106">
        <v>0.162407747596781</v>
      </c>
      <c r="M38" s="106">
        <v>0.18272062629851199</v>
      </c>
      <c r="N38" s="106">
        <v>0.89572626763969299</v>
      </c>
      <c r="O38" s="106">
        <v>0.37259918736056402</v>
      </c>
      <c r="P38" s="106">
        <v>0.28187542932696302</v>
      </c>
      <c r="Q38" s="106">
        <v>1.11464876102973</v>
      </c>
      <c r="R38" s="106">
        <v>0.17890261772817101</v>
      </c>
      <c r="S38" s="106">
        <v>0.249124218953579</v>
      </c>
      <c r="T38" s="106">
        <v>0.29477587168110803</v>
      </c>
    </row>
    <row r="39" spans="1:20" ht="13.2" customHeight="1" x14ac:dyDescent="0.3">
      <c r="A39" s="1" t="s">
        <v>156</v>
      </c>
      <c r="B39" s="127">
        <v>334370.842493298</v>
      </c>
      <c r="C39" s="127">
        <v>334370.842493298</v>
      </c>
      <c r="D39" s="61">
        <v>4.7802553720509601E-3</v>
      </c>
      <c r="E39" s="61">
        <v>4.1027655522632303E-3</v>
      </c>
      <c r="F39" s="61">
        <v>6.6711175985416801E-2</v>
      </c>
      <c r="G39" s="61">
        <v>6.5592757629476999E-4</v>
      </c>
      <c r="H39" s="61">
        <v>8.7723563226704798E-2</v>
      </c>
      <c r="I39" s="127">
        <v>314317.49463807</v>
      </c>
      <c r="J39" s="127">
        <v>314317.49463807</v>
      </c>
      <c r="L39" s="61">
        <v>0.17188905553098299</v>
      </c>
      <c r="M39" s="61">
        <v>0.17188905553098299</v>
      </c>
      <c r="N39" s="61">
        <v>0.785919783890492</v>
      </c>
      <c r="O39" s="61">
        <v>0.39815954358288003</v>
      </c>
      <c r="P39" s="61">
        <v>0.28277673018766403</v>
      </c>
      <c r="Q39" s="61">
        <v>0.99494848138994396</v>
      </c>
      <c r="R39" s="61">
        <v>0.187262466851637</v>
      </c>
      <c r="S39" s="61">
        <v>0.32616746801765001</v>
      </c>
      <c r="T39" s="61">
        <v>0.32616746801765001</v>
      </c>
    </row>
    <row r="40" spans="1:20" ht="13.2" customHeight="1" x14ac:dyDescent="0.3">
      <c r="A40" s="7" t="s">
        <v>157</v>
      </c>
      <c r="B40" s="125" t="s">
        <v>158</v>
      </c>
      <c r="C40" s="125" t="s">
        <v>158</v>
      </c>
      <c r="D40" s="8" t="s">
        <v>158</v>
      </c>
      <c r="E40" s="8" t="s">
        <v>158</v>
      </c>
      <c r="F40" s="8" t="s">
        <v>158</v>
      </c>
      <c r="G40" s="8" t="s">
        <v>158</v>
      </c>
      <c r="H40" s="8" t="s">
        <v>158</v>
      </c>
      <c r="I40" s="125" t="s">
        <v>158</v>
      </c>
      <c r="J40" s="125"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940632.10733082704</v>
      </c>
      <c r="C41" s="138">
        <v>728620.09478742001</v>
      </c>
      <c r="D41" s="106">
        <v>2.0793596037936698E-3</v>
      </c>
      <c r="E41" s="106">
        <v>1.6904220185253299E-3</v>
      </c>
      <c r="F41" s="106">
        <v>2.5787747895878801E-2</v>
      </c>
      <c r="G41" s="106">
        <v>2.2942778709683E-4</v>
      </c>
      <c r="H41" s="106">
        <v>7.4197067326393196E-2</v>
      </c>
      <c r="I41" s="138">
        <v>424147.28082706803</v>
      </c>
      <c r="J41" s="137">
        <v>328547.39866045403</v>
      </c>
      <c r="L41" s="106">
        <v>0.287179121891738</v>
      </c>
      <c r="M41" s="106">
        <v>0.32172892537347503</v>
      </c>
      <c r="N41" s="106">
        <v>0.446240583398825</v>
      </c>
      <c r="O41" s="106">
        <v>0.221450209730084</v>
      </c>
      <c r="P41" s="106">
        <v>0.26471641187862599</v>
      </c>
      <c r="Q41" s="106">
        <v>1.1573467212919399</v>
      </c>
      <c r="R41" s="106">
        <v>0.29381149411917001</v>
      </c>
      <c r="S41" s="106">
        <v>0.16370449048174701</v>
      </c>
      <c r="T41" s="6">
        <v>8.1514968783109806E-2</v>
      </c>
    </row>
    <row r="42" spans="1:20" ht="13.2" customHeight="1" x14ac:dyDescent="0.3">
      <c r="A42" s="1" t="s">
        <v>156</v>
      </c>
      <c r="B42" s="127">
        <v>827200.93916806905</v>
      </c>
      <c r="C42" s="127">
        <v>827200.93916806905</v>
      </c>
      <c r="D42" s="61">
        <v>2.6161037997047701E-3</v>
      </c>
      <c r="E42" s="61">
        <v>1.52099652305724E-3</v>
      </c>
      <c r="F42" s="61">
        <v>2.43666821294721E-2</v>
      </c>
      <c r="G42" s="61">
        <v>3.3371636785686001E-4</v>
      </c>
      <c r="H42" s="61">
        <v>7.5981151610342704E-2</v>
      </c>
      <c r="I42" s="124">
        <v>322953.51238278399</v>
      </c>
      <c r="J42" s="124">
        <v>322953.51238278399</v>
      </c>
      <c r="L42" s="61">
        <v>0.410138882989939</v>
      </c>
      <c r="M42" s="61">
        <v>0.410138882989939</v>
      </c>
      <c r="N42" s="61">
        <v>0.42941156384163298</v>
      </c>
      <c r="O42" s="61">
        <v>0.30764583546235402</v>
      </c>
      <c r="P42" s="61">
        <v>0.33808696343170802</v>
      </c>
      <c r="Q42" s="61">
        <v>1.0074787366618401</v>
      </c>
      <c r="R42" s="61">
        <v>0.35490271588641198</v>
      </c>
      <c r="S42" s="5">
        <v>0.11204326419445</v>
      </c>
      <c r="T42" s="5">
        <v>0.11204326419445</v>
      </c>
    </row>
    <row r="43" spans="1:20" ht="13.2" customHeight="1" x14ac:dyDescent="0.3">
      <c r="A43" s="7" t="s">
        <v>157</v>
      </c>
      <c r="B43" s="125" t="s">
        <v>158</v>
      </c>
      <c r="C43" s="125" t="s">
        <v>158</v>
      </c>
      <c r="D43" s="8" t="s">
        <v>158</v>
      </c>
      <c r="E43" s="8" t="s">
        <v>158</v>
      </c>
      <c r="F43" s="8" t="s">
        <v>158</v>
      </c>
      <c r="G43" s="8" t="s">
        <v>158</v>
      </c>
      <c r="H43" s="8" t="s">
        <v>158</v>
      </c>
      <c r="I43" s="125" t="s">
        <v>158</v>
      </c>
      <c r="J43" s="125"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306639.97631117201</v>
      </c>
      <c r="C44" s="137">
        <v>233422.34149350601</v>
      </c>
      <c r="D44" s="106">
        <v>4.1717657583787903E-3</v>
      </c>
      <c r="E44" s="106">
        <v>4.8133720785739197E-3</v>
      </c>
      <c r="F44" s="6">
        <v>2.5641559064346401E-2</v>
      </c>
      <c r="G44" s="106">
        <v>8.8378118353723005E-4</v>
      </c>
      <c r="H44" s="6">
        <v>0.101924628233555</v>
      </c>
      <c r="I44" s="137">
        <v>306083.572538935</v>
      </c>
      <c r="J44" s="137">
        <v>232998.79244131199</v>
      </c>
      <c r="L44" s="6">
        <v>4.4810171261935698E-2</v>
      </c>
      <c r="M44" s="6">
        <v>4.5001030709863298E-2</v>
      </c>
      <c r="N44" s="106">
        <v>0.18458673201043799</v>
      </c>
      <c r="O44" s="106">
        <v>0.19265730893626701</v>
      </c>
      <c r="P44" s="6">
        <v>6.10147927494551E-2</v>
      </c>
      <c r="Q44" s="106">
        <v>0.64065194811176995</v>
      </c>
      <c r="R44" s="6">
        <v>5.0453663053254001E-2</v>
      </c>
      <c r="S44" s="6">
        <v>4.6880182956822398E-2</v>
      </c>
      <c r="T44" s="6">
        <v>4.0537833779909598E-2</v>
      </c>
    </row>
    <row r="45" spans="1:20" ht="13.2" customHeight="1" x14ac:dyDescent="0.3">
      <c r="A45" s="1" t="s">
        <v>156</v>
      </c>
      <c r="B45" s="124">
        <v>272652.70320039598</v>
      </c>
      <c r="C45" s="124">
        <v>272652.70320039598</v>
      </c>
      <c r="D45" s="61">
        <v>5.5877098802447102E-3</v>
      </c>
      <c r="E45" s="61">
        <v>6.1233266827547296E-3</v>
      </c>
      <c r="F45" s="5">
        <v>2.6920420282778398E-2</v>
      </c>
      <c r="G45" s="61">
        <v>4.1763437640598999E-4</v>
      </c>
      <c r="H45" s="5">
        <v>9.9956870669324405E-2</v>
      </c>
      <c r="I45" s="124">
        <v>251387.08230931699</v>
      </c>
      <c r="J45" s="124">
        <v>251387.08230931699</v>
      </c>
      <c r="L45" s="5">
        <v>5.2243083662589999E-2</v>
      </c>
      <c r="M45" s="5">
        <v>5.2243083662589999E-2</v>
      </c>
      <c r="N45" s="61">
        <v>0.169726845855004</v>
      </c>
      <c r="O45" s="61">
        <v>0.18973282984158399</v>
      </c>
      <c r="P45" s="5">
        <v>6.6600092752893997E-2</v>
      </c>
      <c r="Q45" s="61">
        <v>0.71085331512442396</v>
      </c>
      <c r="R45" s="5">
        <v>5.9348164209160198E-2</v>
      </c>
      <c r="S45" s="5">
        <v>5.0647440217838298E-2</v>
      </c>
      <c r="T45" s="5">
        <v>5.0647440217838298E-2</v>
      </c>
    </row>
    <row r="46" spans="1:20" ht="13.2" customHeight="1" x14ac:dyDescent="0.3">
      <c r="A46" s="7" t="s">
        <v>157</v>
      </c>
      <c r="B46" s="125">
        <v>401396.77608392801</v>
      </c>
      <c r="C46" s="125">
        <v>183438.19649388699</v>
      </c>
      <c r="D46" s="52">
        <v>1.4902762246853101E-3</v>
      </c>
      <c r="E46" s="52">
        <v>2.3326035888572901E-3</v>
      </c>
      <c r="F46" s="8">
        <v>2.3219674669817499E-2</v>
      </c>
      <c r="G46" s="52">
        <v>1.7665616302965799E-3</v>
      </c>
      <c r="H46" s="8">
        <v>0.105651132148398</v>
      </c>
      <c r="I46" s="125">
        <v>458577.84167514002</v>
      </c>
      <c r="J46" s="125">
        <v>209569.92492475401</v>
      </c>
      <c r="L46" s="8">
        <v>7.0939341944091697E-2</v>
      </c>
      <c r="M46" s="8">
        <v>5.0657898998385402E-2</v>
      </c>
      <c r="N46" s="52">
        <v>0.35167612565119799</v>
      </c>
      <c r="O46" s="52">
        <v>0.26825326551772899</v>
      </c>
      <c r="P46" s="8">
        <v>8.5426464565228705E-2</v>
      </c>
      <c r="Q46" s="52">
        <v>1.1571830537288399</v>
      </c>
      <c r="R46" s="8">
        <v>7.3832114499318702E-2</v>
      </c>
      <c r="S46" s="8">
        <v>6.1769689487517002E-2</v>
      </c>
      <c r="T46" s="8">
        <v>6.1342964123655003E-2</v>
      </c>
    </row>
    <row r="47" spans="1:20" ht="13.2" customHeight="1" x14ac:dyDescent="0.3">
      <c r="A47" s="28" t="s">
        <v>221</v>
      </c>
      <c r="B47" s="137">
        <v>267256.86098319601</v>
      </c>
      <c r="C47" s="137">
        <v>231251.30556182101</v>
      </c>
      <c r="D47" s="106">
        <v>4.0067265815100202E-3</v>
      </c>
      <c r="E47" s="106">
        <v>8.9098515940160498E-3</v>
      </c>
      <c r="F47" s="6">
        <v>2.4370081911810601E-2</v>
      </c>
      <c r="G47" s="106">
        <v>7.1987529011648002E-4</v>
      </c>
      <c r="H47" s="6">
        <v>0.111694434355186</v>
      </c>
      <c r="I47" s="137">
        <v>252744.21447686199</v>
      </c>
      <c r="J47" s="137">
        <v>218693.84140767099</v>
      </c>
      <c r="L47" s="6">
        <v>9.1230077568636103E-2</v>
      </c>
      <c r="M47" s="6">
        <v>8.8791582650905101E-2</v>
      </c>
      <c r="N47" s="106">
        <v>0.49708727508574901</v>
      </c>
      <c r="O47" s="106">
        <v>0.16691627487607899</v>
      </c>
      <c r="P47" s="6">
        <v>0.13223065084874</v>
      </c>
      <c r="Q47" s="106">
        <v>0.98709584246584503</v>
      </c>
      <c r="R47" s="6">
        <v>8.38740939027246E-2</v>
      </c>
      <c r="S47" s="6">
        <v>8.8459377148647197E-2</v>
      </c>
      <c r="T47" s="6">
        <v>7.9136852501645399E-2</v>
      </c>
    </row>
    <row r="48" spans="1:20" ht="13.2" customHeight="1" x14ac:dyDescent="0.3">
      <c r="A48" s="1" t="s">
        <v>156</v>
      </c>
      <c r="B48" s="124">
        <v>247798.40104337101</v>
      </c>
      <c r="C48" s="124">
        <v>247798.40104337101</v>
      </c>
      <c r="D48" s="61">
        <v>4.7130770937791003E-3</v>
      </c>
      <c r="E48" s="61">
        <v>9.3549238674529907E-3</v>
      </c>
      <c r="F48" s="5">
        <v>2.49187145510519E-2</v>
      </c>
      <c r="G48" s="61">
        <v>8.6010178040889001E-4</v>
      </c>
      <c r="H48" s="5">
        <v>0.103585605024909</v>
      </c>
      <c r="I48" s="124">
        <v>230660.83104895399</v>
      </c>
      <c r="J48" s="124">
        <v>230660.83104895399</v>
      </c>
      <c r="L48" s="5">
        <v>9.6872097365266502E-2</v>
      </c>
      <c r="M48" s="5">
        <v>9.6872097365266502E-2</v>
      </c>
      <c r="N48" s="61">
        <v>0.47328604966312898</v>
      </c>
      <c r="O48" s="61">
        <v>0.16906624529533101</v>
      </c>
      <c r="P48" s="5">
        <v>0.13832349953824799</v>
      </c>
      <c r="Q48" s="61">
        <v>0.93440878482534295</v>
      </c>
      <c r="R48" s="5">
        <v>9.6803203021130199E-2</v>
      </c>
      <c r="S48" s="5">
        <v>8.4676811926961804E-2</v>
      </c>
      <c r="T48" s="5">
        <v>8.4676811926961804E-2</v>
      </c>
    </row>
    <row r="49" spans="1:20" ht="13.2" customHeight="1" x14ac:dyDescent="0.3">
      <c r="A49" s="7" t="s">
        <v>157</v>
      </c>
      <c r="B49" s="125" t="s">
        <v>158</v>
      </c>
      <c r="C49" s="125" t="s">
        <v>158</v>
      </c>
      <c r="D49" s="8" t="s">
        <v>158</v>
      </c>
      <c r="E49" s="8" t="s">
        <v>158</v>
      </c>
      <c r="F49" s="8" t="s">
        <v>158</v>
      </c>
      <c r="G49" s="8" t="s">
        <v>158</v>
      </c>
      <c r="H49" s="8" t="s">
        <v>158</v>
      </c>
      <c r="I49" s="125" t="s">
        <v>158</v>
      </c>
      <c r="J49" s="125"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239496.94419338199</v>
      </c>
      <c r="C50" s="137">
        <v>208719.31757088599</v>
      </c>
      <c r="D50" s="106">
        <v>4.6239382400259602E-3</v>
      </c>
      <c r="E50" s="106">
        <v>4.4131472535024396E-3</v>
      </c>
      <c r="F50" s="6">
        <v>2.3173258617005001E-2</v>
      </c>
      <c r="G50" s="106">
        <v>3.3789383447060001E-4</v>
      </c>
      <c r="H50" s="6">
        <v>0.117776891641993</v>
      </c>
      <c r="I50" s="137">
        <v>298740.62607300503</v>
      </c>
      <c r="J50" s="137">
        <v>260349.62498022401</v>
      </c>
      <c r="L50" s="6">
        <v>8.9256358795921101E-2</v>
      </c>
      <c r="M50" s="6">
        <v>8.1782201641580898E-2</v>
      </c>
      <c r="N50" s="106">
        <v>0.27644465246216399</v>
      </c>
      <c r="O50" s="106">
        <v>0.20424405844901</v>
      </c>
      <c r="P50" s="6">
        <v>0.133956927257319</v>
      </c>
      <c r="Q50" s="106">
        <v>1.42266918993406</v>
      </c>
      <c r="R50" s="6">
        <v>7.4334263247498103E-2</v>
      </c>
      <c r="S50" s="6">
        <v>0.102270965275535</v>
      </c>
      <c r="T50" s="6">
        <v>0.1009856890829</v>
      </c>
    </row>
    <row r="51" spans="1:20" ht="13.2" customHeight="1" x14ac:dyDescent="0.3">
      <c r="A51" s="1" t="s">
        <v>156</v>
      </c>
      <c r="B51" s="124">
        <v>214557.25459446799</v>
      </c>
      <c r="C51" s="124">
        <v>214557.25459446799</v>
      </c>
      <c r="D51" s="61">
        <v>5.7865361772475501E-3</v>
      </c>
      <c r="E51" s="61">
        <v>4.5159821142430603E-3</v>
      </c>
      <c r="F51" s="5">
        <v>2.55302268291559E-2</v>
      </c>
      <c r="G51" s="61">
        <v>4.4240698289946999E-4</v>
      </c>
      <c r="H51" s="5">
        <v>0.116244066659196</v>
      </c>
      <c r="I51" s="124">
        <v>271033.99632306298</v>
      </c>
      <c r="J51" s="124">
        <v>271033.99632306298</v>
      </c>
      <c r="L51" s="5">
        <v>9.3786571406816593E-2</v>
      </c>
      <c r="M51" s="5">
        <v>9.3786571406816593E-2</v>
      </c>
      <c r="N51" s="61">
        <v>0.248170997510296</v>
      </c>
      <c r="O51" s="61">
        <v>0.23224822933366601</v>
      </c>
      <c r="P51" s="5">
        <v>0.13595255234016099</v>
      </c>
      <c r="Q51" s="61">
        <v>1.28280770016226</v>
      </c>
      <c r="R51" s="5">
        <v>7.9107252226859007E-2</v>
      </c>
      <c r="S51" s="5">
        <v>0.11587457722024801</v>
      </c>
      <c r="T51" s="5">
        <v>0.11587457722024801</v>
      </c>
    </row>
    <row r="52" spans="1:20" ht="13.2" customHeight="1" x14ac:dyDescent="0.3">
      <c r="A52" s="7" t="s">
        <v>157</v>
      </c>
      <c r="B52" s="125" t="s">
        <v>158</v>
      </c>
      <c r="C52" s="125" t="s">
        <v>158</v>
      </c>
      <c r="D52" s="8" t="s">
        <v>158</v>
      </c>
      <c r="E52" s="8" t="s">
        <v>158</v>
      </c>
      <c r="F52" s="8" t="s">
        <v>158</v>
      </c>
      <c r="G52" s="8" t="s">
        <v>158</v>
      </c>
      <c r="H52" s="8" t="s">
        <v>158</v>
      </c>
      <c r="I52" s="125" t="s">
        <v>158</v>
      </c>
      <c r="J52" s="125"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209765.56181486</v>
      </c>
      <c r="C53" s="137">
        <v>209765.56181486</v>
      </c>
      <c r="D53" s="106">
        <v>6.4712374185551301E-3</v>
      </c>
      <c r="E53" s="106">
        <v>5.9145025606823203E-3</v>
      </c>
      <c r="F53" s="6">
        <v>3.8277346931755697E-2</v>
      </c>
      <c r="G53" s="106">
        <v>2.1691796307520099E-3</v>
      </c>
      <c r="H53" s="6">
        <v>0.117796935025944</v>
      </c>
      <c r="I53" s="137">
        <v>189375.69762484799</v>
      </c>
      <c r="J53" s="137">
        <v>189375.69762484799</v>
      </c>
      <c r="L53" s="6">
        <v>0.13610620027518899</v>
      </c>
      <c r="M53" s="6">
        <v>0.13610620027518899</v>
      </c>
      <c r="N53" s="106">
        <v>0.28688981091521998</v>
      </c>
      <c r="O53" s="106">
        <v>0.39925399147954299</v>
      </c>
      <c r="P53" s="6">
        <v>0.142913087244216</v>
      </c>
      <c r="Q53" s="106">
        <v>0.94487284863463605</v>
      </c>
      <c r="R53" s="6">
        <v>0.112439165383988</v>
      </c>
      <c r="S53" s="6">
        <v>9.8525043318345995E-2</v>
      </c>
      <c r="T53" s="6">
        <v>9.8525043318345995E-2</v>
      </c>
    </row>
    <row r="54" spans="1:20" ht="13.2" customHeight="1" x14ac:dyDescent="0.3">
      <c r="A54" s="1" t="s">
        <v>156</v>
      </c>
      <c r="B54" s="124">
        <v>209765.56181486</v>
      </c>
      <c r="C54" s="124">
        <v>209765.56181486</v>
      </c>
      <c r="D54" s="61">
        <v>6.4712374185551301E-3</v>
      </c>
      <c r="E54" s="61">
        <v>5.9145025606823203E-3</v>
      </c>
      <c r="F54" s="5">
        <v>3.8277346931755697E-2</v>
      </c>
      <c r="G54" s="61">
        <v>2.1691796307520099E-3</v>
      </c>
      <c r="H54" s="5">
        <v>0.117796935025944</v>
      </c>
      <c r="I54" s="124">
        <v>189375.69762484799</v>
      </c>
      <c r="J54" s="124">
        <v>189375.69762484799</v>
      </c>
      <c r="L54" s="5">
        <v>0.13610620027518899</v>
      </c>
      <c r="M54" s="5">
        <v>0.13610620027518899</v>
      </c>
      <c r="N54" s="61">
        <v>0.28688981091521998</v>
      </c>
      <c r="O54" s="61">
        <v>0.39925399147954299</v>
      </c>
      <c r="P54" s="5">
        <v>0.142913087244216</v>
      </c>
      <c r="Q54" s="61">
        <v>0.94487284863463605</v>
      </c>
      <c r="R54" s="5">
        <v>0.112439165383988</v>
      </c>
      <c r="S54" s="5">
        <v>9.8525043318345995E-2</v>
      </c>
      <c r="T54" s="5">
        <v>9.8525043318345995E-2</v>
      </c>
    </row>
    <row r="55" spans="1:20" ht="13.2" customHeight="1" x14ac:dyDescent="0.3">
      <c r="A55" s="7" t="s">
        <v>157</v>
      </c>
      <c r="B55" s="125" t="s">
        <v>158</v>
      </c>
      <c r="C55" s="125" t="s">
        <v>158</v>
      </c>
      <c r="D55" s="8" t="s">
        <v>158</v>
      </c>
      <c r="E55" s="8" t="s">
        <v>158</v>
      </c>
      <c r="F55" s="8" t="s">
        <v>158</v>
      </c>
      <c r="G55" s="8" t="s">
        <v>158</v>
      </c>
      <c r="H55" s="8" t="s">
        <v>158</v>
      </c>
      <c r="I55" s="125" t="s">
        <v>158</v>
      </c>
      <c r="J55" s="125"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424932.366767734</v>
      </c>
      <c r="C56" s="137">
        <v>284873.38394141803</v>
      </c>
      <c r="D56" s="106">
        <v>5.87309026958202E-3</v>
      </c>
      <c r="E56" s="106">
        <v>4.0542004782344303E-3</v>
      </c>
      <c r="F56" s="6">
        <v>3.0429643936338301E-2</v>
      </c>
      <c r="G56" s="106">
        <v>4.2083150361393396E-3</v>
      </c>
      <c r="H56" s="6">
        <v>9.6219337218130099E-2</v>
      </c>
      <c r="I56" s="137">
        <v>309409.85751509003</v>
      </c>
      <c r="J56" s="137">
        <v>207427.44029036001</v>
      </c>
      <c r="L56" s="6">
        <v>0.109246485416922</v>
      </c>
      <c r="M56" s="6">
        <v>6.6066159466721203E-2</v>
      </c>
      <c r="N56" s="106">
        <v>0.24460613570967299</v>
      </c>
      <c r="O56" s="106">
        <v>0.202226476843062</v>
      </c>
      <c r="P56" s="6">
        <v>8.9456103552914695E-2</v>
      </c>
      <c r="Q56" s="106">
        <v>0.34616451548510502</v>
      </c>
      <c r="R56" s="6">
        <v>8.6521364283841606E-2</v>
      </c>
      <c r="S56" s="6">
        <v>0.100373124185294</v>
      </c>
      <c r="T56" s="6">
        <v>5.0485709194252902E-2</v>
      </c>
    </row>
    <row r="57" spans="1:20" ht="13.2" customHeight="1" x14ac:dyDescent="0.3">
      <c r="A57" s="1" t="s">
        <v>156</v>
      </c>
      <c r="B57" s="124">
        <v>277873.00820100697</v>
      </c>
      <c r="C57" s="124">
        <v>277873.00820100697</v>
      </c>
      <c r="D57" s="61">
        <v>9.9018299303409701E-3</v>
      </c>
      <c r="E57" s="61">
        <v>6.0401426396163504E-3</v>
      </c>
      <c r="F57" s="5">
        <v>3.8832218945546899E-2</v>
      </c>
      <c r="G57" s="61">
        <v>1.55770467487094E-3</v>
      </c>
      <c r="H57" s="5">
        <v>8.8869540343325101E-2</v>
      </c>
      <c r="I57" s="124">
        <v>195331.18266131199</v>
      </c>
      <c r="J57" s="124">
        <v>195331.18266131199</v>
      </c>
      <c r="L57" s="5">
        <v>8.0644448839500296E-2</v>
      </c>
      <c r="M57" s="5">
        <v>8.0644448839500296E-2</v>
      </c>
      <c r="N57" s="61">
        <v>0.22041024013818999</v>
      </c>
      <c r="O57" s="61">
        <v>0.20660092966176299</v>
      </c>
      <c r="P57" s="5">
        <v>8.2713571356935203E-2</v>
      </c>
      <c r="Q57" s="61">
        <v>0.65764172184526504</v>
      </c>
      <c r="R57" s="5">
        <v>6.6587909088444502E-2</v>
      </c>
      <c r="S57" s="5">
        <v>7.1282075468623404E-2</v>
      </c>
      <c r="T57" s="5">
        <v>7.1282075468623404E-2</v>
      </c>
    </row>
    <row r="58" spans="1:20" ht="13.2" customHeight="1" x14ac:dyDescent="0.3">
      <c r="A58" s="7" t="s">
        <v>157</v>
      </c>
      <c r="B58" s="139">
        <v>799219.22532194701</v>
      </c>
      <c r="C58" s="125">
        <v>291368.85218017502</v>
      </c>
      <c r="D58" s="52">
        <v>2.30807367338021E-3</v>
      </c>
      <c r="E58" s="52">
        <v>2.2968477176716598E-3</v>
      </c>
      <c r="F58" s="52">
        <v>2.2994236865876001E-2</v>
      </c>
      <c r="G58" s="52">
        <v>6.5538301906743401E-3</v>
      </c>
      <c r="H58" s="52">
        <v>0.102723144871081</v>
      </c>
      <c r="I58" s="125">
        <v>599756.21326690202</v>
      </c>
      <c r="J58" s="125">
        <v>218651.24600463899</v>
      </c>
      <c r="L58" s="52">
        <v>0.16257545530772899</v>
      </c>
      <c r="M58" s="8">
        <v>0.14137907200675601</v>
      </c>
      <c r="N58" s="52">
        <v>0.38302173341957901</v>
      </c>
      <c r="O58" s="52">
        <v>0.29315029381586</v>
      </c>
      <c r="P58" s="52">
        <v>0.22727612721094401</v>
      </c>
      <c r="Q58" s="52">
        <v>0.61747834332460005</v>
      </c>
      <c r="R58" s="52">
        <v>0.22973175220438999</v>
      </c>
      <c r="S58" s="8">
        <v>0.11662775098275099</v>
      </c>
      <c r="T58" s="8">
        <v>8.4967447904823995E-2</v>
      </c>
    </row>
    <row r="59" spans="1:20" ht="13.2" customHeight="1" x14ac:dyDescent="0.3">
      <c r="A59" s="28" t="s">
        <v>224</v>
      </c>
      <c r="B59" s="137">
        <v>116822.33333333299</v>
      </c>
      <c r="C59" s="137">
        <v>116822.33333333299</v>
      </c>
      <c r="D59" s="106">
        <v>1.0785608916103399E-3</v>
      </c>
      <c r="E59" s="106">
        <v>1.13334493689848E-2</v>
      </c>
      <c r="F59" s="106">
        <v>4.1431860917005001E-2</v>
      </c>
      <c r="G59" s="6">
        <v>0</v>
      </c>
      <c r="H59" s="106">
        <v>0.127380038634165</v>
      </c>
      <c r="I59" s="138">
        <v>140718.16666666701</v>
      </c>
      <c r="J59" s="138">
        <v>140718.16666666701</v>
      </c>
      <c r="L59" s="6">
        <v>0.14267079869491001</v>
      </c>
      <c r="M59" s="6">
        <v>0.14267079869491001</v>
      </c>
      <c r="N59" s="106">
        <v>0.66766428254647003</v>
      </c>
      <c r="O59" s="106">
        <v>0.76931479785397805</v>
      </c>
      <c r="P59" s="106">
        <v>0.22201452068410801</v>
      </c>
      <c r="Q59" s="6" t="s">
        <v>158</v>
      </c>
      <c r="R59" s="106">
        <v>0.17779175204395301</v>
      </c>
      <c r="S59" s="106">
        <v>0.207202458124471</v>
      </c>
      <c r="T59" s="106">
        <v>0.207202458124471</v>
      </c>
    </row>
    <row r="60" spans="1:20" ht="13.2" customHeight="1" x14ac:dyDescent="0.3">
      <c r="A60" s="1" t="s">
        <v>156</v>
      </c>
      <c r="B60" s="124">
        <v>116822.33333333299</v>
      </c>
      <c r="C60" s="124">
        <v>116822.33333333299</v>
      </c>
      <c r="D60" s="61">
        <v>1.0785608916103399E-3</v>
      </c>
      <c r="E60" s="61">
        <v>1.13334493689848E-2</v>
      </c>
      <c r="F60" s="61">
        <v>4.1431860917005001E-2</v>
      </c>
      <c r="G60" s="5">
        <v>0</v>
      </c>
      <c r="H60" s="61">
        <v>0.127380038634165</v>
      </c>
      <c r="I60" s="127">
        <v>140718.16666666701</v>
      </c>
      <c r="J60" s="127">
        <v>140718.16666666701</v>
      </c>
      <c r="L60" s="5">
        <v>0.14267079869491001</v>
      </c>
      <c r="M60" s="5">
        <v>0.14267079869491001</v>
      </c>
      <c r="N60" s="61">
        <v>0.66766428254647003</v>
      </c>
      <c r="O60" s="61">
        <v>0.76931479785397805</v>
      </c>
      <c r="P60" s="61">
        <v>0.22201452068410801</v>
      </c>
      <c r="Q60" s="5" t="s">
        <v>158</v>
      </c>
      <c r="R60" s="61">
        <v>0.17779175204395301</v>
      </c>
      <c r="S60" s="61">
        <v>0.207202458124471</v>
      </c>
      <c r="T60" s="61">
        <v>0.207202458124471</v>
      </c>
    </row>
    <row r="61" spans="1:20" ht="13.2" customHeight="1" x14ac:dyDescent="0.3">
      <c r="A61" s="7" t="s">
        <v>157</v>
      </c>
      <c r="B61" s="125" t="s">
        <v>158</v>
      </c>
      <c r="C61" s="125" t="s">
        <v>158</v>
      </c>
      <c r="D61" s="8" t="s">
        <v>158</v>
      </c>
      <c r="E61" s="8" t="s">
        <v>158</v>
      </c>
      <c r="F61" s="8" t="s">
        <v>158</v>
      </c>
      <c r="G61" s="8" t="s">
        <v>158</v>
      </c>
      <c r="H61" s="8" t="s">
        <v>158</v>
      </c>
      <c r="I61" s="125" t="s">
        <v>158</v>
      </c>
      <c r="J61" s="125"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8">
        <v>126346.651389298</v>
      </c>
      <c r="C62" s="138">
        <v>124135.465388129</v>
      </c>
      <c r="D62" s="106">
        <v>6.1018966100136801E-3</v>
      </c>
      <c r="E62" s="106">
        <v>1.3251993633978E-2</v>
      </c>
      <c r="F62" s="106">
        <v>3.8547185928611803E-2</v>
      </c>
      <c r="G62" s="106">
        <v>1.4079429763676501E-3</v>
      </c>
      <c r="H62" s="6">
        <v>0.129198952518746</v>
      </c>
      <c r="I62" s="137">
        <v>188591.93808861499</v>
      </c>
      <c r="J62" s="137">
        <v>185291.40064777699</v>
      </c>
      <c r="L62" s="106">
        <v>0.15399269180303499</v>
      </c>
      <c r="M62" s="106">
        <v>0.15434245260471399</v>
      </c>
      <c r="N62" s="106">
        <v>0.30585787928098501</v>
      </c>
      <c r="O62" s="106">
        <v>0.25144351067501503</v>
      </c>
      <c r="P62" s="106">
        <v>0.169532981473561</v>
      </c>
      <c r="Q62" s="106">
        <v>1.07913583177545</v>
      </c>
      <c r="R62" s="6">
        <v>0.11216570245004601</v>
      </c>
      <c r="S62" s="6">
        <v>8.9953622839682307E-2</v>
      </c>
      <c r="T62" s="6">
        <v>9.1368148745929995E-2</v>
      </c>
    </row>
    <row r="63" spans="1:20" ht="13.2" customHeight="1" x14ac:dyDescent="0.3">
      <c r="A63" s="1" t="s">
        <v>156</v>
      </c>
      <c r="B63" s="127">
        <v>124485.864602107</v>
      </c>
      <c r="C63" s="127">
        <v>124485.864602107</v>
      </c>
      <c r="D63" s="61">
        <v>5.2937858001794796E-3</v>
      </c>
      <c r="E63" s="61">
        <v>1.33869044080187E-2</v>
      </c>
      <c r="F63" s="61">
        <v>3.8562392276372502E-2</v>
      </c>
      <c r="G63" s="61">
        <v>1.4549043457426599E-3</v>
      </c>
      <c r="H63" s="5">
        <v>0.12966851008510599</v>
      </c>
      <c r="I63" s="124">
        <v>187831.596420305</v>
      </c>
      <c r="J63" s="124">
        <v>187831.596420305</v>
      </c>
      <c r="L63" s="61">
        <v>0.15875822630793601</v>
      </c>
      <c r="M63" s="61">
        <v>0.15875822630793601</v>
      </c>
      <c r="N63" s="61">
        <v>0.33808112901687798</v>
      </c>
      <c r="O63" s="61">
        <v>0.25581230149907302</v>
      </c>
      <c r="P63" s="61">
        <v>0.174312957105137</v>
      </c>
      <c r="Q63" s="61">
        <v>1.0738712662052701</v>
      </c>
      <c r="R63" s="5">
        <v>0.114832202513852</v>
      </c>
      <c r="S63" s="5">
        <v>9.2221681014473394E-2</v>
      </c>
      <c r="T63" s="5">
        <v>9.2221681014473394E-2</v>
      </c>
    </row>
    <row r="64" spans="1:20" ht="13.2" customHeight="1" x14ac:dyDescent="0.3">
      <c r="A64" s="7" t="s">
        <v>157</v>
      </c>
      <c r="B64" s="125" t="s">
        <v>158</v>
      </c>
      <c r="C64" s="125" t="s">
        <v>158</v>
      </c>
      <c r="D64" s="8" t="s">
        <v>158</v>
      </c>
      <c r="E64" s="8" t="s">
        <v>158</v>
      </c>
      <c r="F64" s="8" t="s">
        <v>158</v>
      </c>
      <c r="G64" s="8" t="s">
        <v>158</v>
      </c>
      <c r="H64" s="8" t="s">
        <v>158</v>
      </c>
      <c r="I64" s="125" t="s">
        <v>158</v>
      </c>
      <c r="J64" s="125"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36703.951639260398</v>
      </c>
      <c r="C65" s="137">
        <v>36379.2310756265</v>
      </c>
      <c r="D65" s="106">
        <v>6.0405148284450203E-3</v>
      </c>
      <c r="E65" s="6">
        <v>4.9769055598045502E-2</v>
      </c>
      <c r="F65" s="6">
        <v>4.2461346187185597E-2</v>
      </c>
      <c r="G65" s="106">
        <v>3.2058782894689398E-3</v>
      </c>
      <c r="H65" s="6">
        <v>0.22147839563817101</v>
      </c>
      <c r="I65" s="137">
        <v>105457.050249458</v>
      </c>
      <c r="J65" s="137">
        <v>104524.069704672</v>
      </c>
      <c r="L65" s="6">
        <v>8.7260672703913605E-2</v>
      </c>
      <c r="M65" s="6">
        <v>8.7468387828472494E-2</v>
      </c>
      <c r="N65" s="106">
        <v>0.34829198195407501</v>
      </c>
      <c r="O65" s="6">
        <v>0.13420968828353799</v>
      </c>
      <c r="P65" s="6">
        <v>0.12313375628140499</v>
      </c>
      <c r="Q65" s="106">
        <v>0.43493596943403401</v>
      </c>
      <c r="R65" s="6">
        <v>7.3113912706202197E-2</v>
      </c>
      <c r="S65" s="6">
        <v>4.0259955479903499E-2</v>
      </c>
      <c r="T65" s="6">
        <v>4.0567555678865101E-2</v>
      </c>
    </row>
    <row r="66" spans="1:20" ht="13.2" customHeight="1" x14ac:dyDescent="0.3">
      <c r="A66" s="1" t="s">
        <v>156</v>
      </c>
      <c r="B66" s="124">
        <v>36501.3617286394</v>
      </c>
      <c r="C66" s="124">
        <v>36501.3617286394</v>
      </c>
      <c r="D66" s="61">
        <v>6.1287460131825297E-3</v>
      </c>
      <c r="E66" s="5">
        <v>4.9699777802234099E-2</v>
      </c>
      <c r="F66" s="5">
        <v>4.2368973004729603E-2</v>
      </c>
      <c r="G66" s="61">
        <v>3.2527051655941502E-3</v>
      </c>
      <c r="H66" s="5">
        <v>0.22232917747845299</v>
      </c>
      <c r="I66" s="124">
        <v>105139.96313873401</v>
      </c>
      <c r="J66" s="124">
        <v>105139.96313873401</v>
      </c>
      <c r="L66" s="5">
        <v>8.8420301587951403E-2</v>
      </c>
      <c r="M66" s="5">
        <v>8.8420301587951403E-2</v>
      </c>
      <c r="N66" s="61">
        <v>0.34688207539364202</v>
      </c>
      <c r="O66" s="5">
        <v>0.135913424523912</v>
      </c>
      <c r="P66" s="5">
        <v>0.124799618277482</v>
      </c>
      <c r="Q66" s="61">
        <v>0.43330662987306201</v>
      </c>
      <c r="R66" s="5">
        <v>7.3434626752726898E-2</v>
      </c>
      <c r="S66" s="5">
        <v>4.0651460186662401E-2</v>
      </c>
      <c r="T66" s="5">
        <v>4.0651460186662401E-2</v>
      </c>
    </row>
    <row r="67" spans="1:20" ht="13.2" customHeight="1" x14ac:dyDescent="0.3">
      <c r="A67" s="7" t="s">
        <v>157</v>
      </c>
      <c r="B67" s="125" t="s">
        <v>158</v>
      </c>
      <c r="C67" s="125" t="s">
        <v>158</v>
      </c>
      <c r="D67" s="8" t="s">
        <v>158</v>
      </c>
      <c r="E67" s="8" t="s">
        <v>158</v>
      </c>
      <c r="F67" s="8" t="s">
        <v>158</v>
      </c>
      <c r="G67" s="8" t="s">
        <v>158</v>
      </c>
      <c r="H67" s="8" t="s">
        <v>158</v>
      </c>
      <c r="I67" s="125" t="s">
        <v>158</v>
      </c>
      <c r="J67" s="125"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34400.175432562501</v>
      </c>
      <c r="C68" s="137">
        <v>33826.483478619302</v>
      </c>
      <c r="D68" s="6">
        <v>6.7317651338760802E-3</v>
      </c>
      <c r="E68" s="6">
        <v>4.0798577653735499E-2</v>
      </c>
      <c r="F68" s="6">
        <v>3.8412080501525003E-2</v>
      </c>
      <c r="G68" s="106">
        <v>4.0932856216833102E-3</v>
      </c>
      <c r="H68" s="6">
        <v>0.22292531706255</v>
      </c>
      <c r="I68" s="137">
        <v>89241.41969029</v>
      </c>
      <c r="J68" s="137">
        <v>87753.139941974499</v>
      </c>
      <c r="L68" s="6">
        <v>4.5410246296038098E-2</v>
      </c>
      <c r="M68" s="6">
        <v>4.1074643846708898E-2</v>
      </c>
      <c r="N68" s="6">
        <v>0.133662682021679</v>
      </c>
      <c r="O68" s="6">
        <v>6.4513028709827197E-2</v>
      </c>
      <c r="P68" s="6">
        <v>5.4220288147189002E-2</v>
      </c>
      <c r="Q68" s="106">
        <v>0.20704040213341601</v>
      </c>
      <c r="R68" s="6">
        <v>3.3504094519936203E-2</v>
      </c>
      <c r="S68" s="6">
        <v>1.89139603423438E-2</v>
      </c>
      <c r="T68" s="6">
        <v>1.8625649424524601E-2</v>
      </c>
    </row>
    <row r="69" spans="1:20" ht="13.2" customHeight="1" x14ac:dyDescent="0.3">
      <c r="A69" s="1" t="s">
        <v>156</v>
      </c>
      <c r="B69" s="124">
        <v>33060.896871324803</v>
      </c>
      <c r="C69" s="124">
        <v>33060.896871324803</v>
      </c>
      <c r="D69" s="5">
        <v>6.7891550124962903E-3</v>
      </c>
      <c r="E69" s="5">
        <v>4.18081815340621E-2</v>
      </c>
      <c r="F69" s="5">
        <v>3.9328035733803501E-2</v>
      </c>
      <c r="G69" s="61">
        <v>4.3267235399573499E-3</v>
      </c>
      <c r="H69" s="5">
        <v>0.22649942487170399</v>
      </c>
      <c r="I69" s="124">
        <v>88288.600862730294</v>
      </c>
      <c r="J69" s="124">
        <v>88288.600862730294</v>
      </c>
      <c r="L69" s="5">
        <v>3.95383764671201E-2</v>
      </c>
      <c r="M69" s="5">
        <v>3.95383764671201E-2</v>
      </c>
      <c r="N69" s="5">
        <v>0.136343753527575</v>
      </c>
      <c r="O69" s="5">
        <v>6.5741248126408899E-2</v>
      </c>
      <c r="P69" s="5">
        <v>5.5360902031175302E-2</v>
      </c>
      <c r="Q69" s="61">
        <v>0.205895811511556</v>
      </c>
      <c r="R69" s="5">
        <v>3.2701091215618198E-2</v>
      </c>
      <c r="S69" s="5">
        <v>1.8808156347464199E-2</v>
      </c>
      <c r="T69" s="5">
        <v>1.8808156347464199E-2</v>
      </c>
    </row>
    <row r="70" spans="1:20" ht="13.2" customHeight="1" x14ac:dyDescent="0.3">
      <c r="A70" s="7" t="s">
        <v>157</v>
      </c>
      <c r="B70" s="139">
        <v>118754.27025647199</v>
      </c>
      <c r="C70" s="139">
        <v>56951.810222201297</v>
      </c>
      <c r="D70" s="52">
        <v>5.72544548056897E-3</v>
      </c>
      <c r="E70" s="52">
        <v>2.30953823995469E-2</v>
      </c>
      <c r="F70" s="52">
        <v>2.2350994924202301E-2</v>
      </c>
      <c r="G70" s="8">
        <v>0</v>
      </c>
      <c r="H70" s="52">
        <v>0.16025407575897699</v>
      </c>
      <c r="I70" s="125">
        <v>149254.45361483801</v>
      </c>
      <c r="J70" s="125">
        <v>71578.995001464806</v>
      </c>
      <c r="L70" s="52">
        <v>0.35064381825785201</v>
      </c>
      <c r="M70" s="52">
        <v>0.35874727969637399</v>
      </c>
      <c r="N70" s="52">
        <v>0.75102885380604401</v>
      </c>
      <c r="O70" s="52">
        <v>0.31814831437033703</v>
      </c>
      <c r="P70" s="52">
        <v>0.240784114080144</v>
      </c>
      <c r="Q70" s="8" t="s">
        <v>158</v>
      </c>
      <c r="R70" s="52">
        <v>0.35400858801852703</v>
      </c>
      <c r="S70" s="8">
        <v>0.103935302606805</v>
      </c>
      <c r="T70" s="8">
        <v>0.115383995341796</v>
      </c>
    </row>
    <row r="71" spans="1:20" ht="13.2" customHeight="1" x14ac:dyDescent="0.3">
      <c r="A71" s="28" t="s">
        <v>172</v>
      </c>
      <c r="B71" s="137">
        <v>328797.247952006</v>
      </c>
      <c r="C71" s="137">
        <v>243483.12267352699</v>
      </c>
      <c r="D71" s="106">
        <v>5.9827996689613199E-3</v>
      </c>
      <c r="E71" s="106">
        <v>3.3605384195348198E-3</v>
      </c>
      <c r="F71" s="106">
        <v>2.4909154877631401E-2</v>
      </c>
      <c r="G71" s="106">
        <v>1.1399423426369101E-3</v>
      </c>
      <c r="H71" s="6">
        <v>0.10073263912745201</v>
      </c>
      <c r="I71" s="137">
        <v>344779.51147062</v>
      </c>
      <c r="J71" s="137">
        <v>255318.41464492201</v>
      </c>
      <c r="L71" s="6">
        <v>0.11343994588308</v>
      </c>
      <c r="M71" s="6">
        <v>7.5522736671881405E-2</v>
      </c>
      <c r="N71" s="106">
        <v>0.325281449098825</v>
      </c>
      <c r="O71" s="106">
        <v>0.235472845471557</v>
      </c>
      <c r="P71" s="106">
        <v>0.152723927956119</v>
      </c>
      <c r="Q71" s="106">
        <v>0.96996195870829705</v>
      </c>
      <c r="R71" s="6">
        <v>0.103494403936935</v>
      </c>
      <c r="S71" s="6">
        <v>0.134757029311592</v>
      </c>
      <c r="T71" s="6">
        <v>9.3635541372015504E-2</v>
      </c>
    </row>
    <row r="72" spans="1:20" ht="13.2" customHeight="1" x14ac:dyDescent="0.3">
      <c r="A72" s="1" t="s">
        <v>156</v>
      </c>
      <c r="B72" s="124">
        <v>242676.026161263</v>
      </c>
      <c r="C72" s="124">
        <v>242676.026161263</v>
      </c>
      <c r="D72" s="61">
        <v>1.05433997926308E-2</v>
      </c>
      <c r="E72" s="61">
        <v>3.7894161784095899E-3</v>
      </c>
      <c r="F72" s="61">
        <v>2.6098479020139499E-2</v>
      </c>
      <c r="G72" s="61">
        <v>2.0904843574284702E-3</v>
      </c>
      <c r="H72" s="5">
        <v>0.11195471395269201</v>
      </c>
      <c r="I72" s="124">
        <v>244154.369433432</v>
      </c>
      <c r="J72" s="124">
        <v>244154.369433432</v>
      </c>
      <c r="L72" s="5">
        <v>8.3690234069553601E-2</v>
      </c>
      <c r="M72" s="5">
        <v>8.3690234069553601E-2</v>
      </c>
      <c r="N72" s="61">
        <v>0.25696441778556001</v>
      </c>
      <c r="O72" s="61">
        <v>0.29129110091698002</v>
      </c>
      <c r="P72" s="61">
        <v>0.16422286947897999</v>
      </c>
      <c r="Q72" s="61">
        <v>0.80975427123215404</v>
      </c>
      <c r="R72" s="5">
        <v>0.13063592925334899</v>
      </c>
      <c r="S72" s="5">
        <v>0.107770847386364</v>
      </c>
      <c r="T72" s="5">
        <v>0.107770847386364</v>
      </c>
    </row>
    <row r="73" spans="1:20" ht="13.2" customHeight="1" x14ac:dyDescent="0.3">
      <c r="A73" s="10" t="s">
        <v>157</v>
      </c>
      <c r="B73" s="140">
        <v>572412.02135914902</v>
      </c>
      <c r="C73" s="140">
        <v>244458.14525946201</v>
      </c>
      <c r="D73" s="111">
        <v>5.1347679011318995E-4</v>
      </c>
      <c r="E73" s="111">
        <v>2.84620458731198E-3</v>
      </c>
      <c r="F73" s="111">
        <v>2.3482851854652799E-2</v>
      </c>
      <c r="G73" s="11">
        <v>0</v>
      </c>
      <c r="H73" s="11">
        <v>8.7274508853920504E-2</v>
      </c>
      <c r="I73" s="140">
        <v>629422.14271445596</v>
      </c>
      <c r="J73" s="140">
        <v>268805.272865979</v>
      </c>
      <c r="L73" s="111">
        <v>0.17524343454868299</v>
      </c>
      <c r="M73" s="111">
        <v>0.17236264243097901</v>
      </c>
      <c r="N73" s="111">
        <v>0.598403250332465</v>
      </c>
      <c r="O73" s="111">
        <v>0.386313158292871</v>
      </c>
      <c r="P73" s="111">
        <v>0.36206144751793601</v>
      </c>
      <c r="Q73" s="11" t="s">
        <v>158</v>
      </c>
      <c r="R73" s="11">
        <v>0.147631981699652</v>
      </c>
      <c r="S73" s="111">
        <v>0.208385053222397</v>
      </c>
      <c r="T73" s="111">
        <v>0.20292840931322301</v>
      </c>
    </row>
    <row r="74" spans="1:20" ht="169.2" customHeight="1" x14ac:dyDescent="0.3">
      <c r="A74" s="165" t="s">
        <v>599</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N4:N6"/>
    <mergeCell ref="O4:O6"/>
    <mergeCell ref="P4:P6"/>
    <mergeCell ref="A3:A7"/>
    <mergeCell ref="B4:B7"/>
    <mergeCell ref="B3:C3"/>
    <mergeCell ref="L3:T3"/>
    <mergeCell ref="D3:H3"/>
    <mergeCell ref="I3:J3"/>
    <mergeCell ref="C4:C7"/>
    <mergeCell ref="D4:D7"/>
    <mergeCell ref="J4:J7"/>
    <mergeCell ref="L4:M6"/>
    <mergeCell ref="S4:T6"/>
    <mergeCell ref="N7:R7"/>
    <mergeCell ref="Q4:Q6"/>
    <mergeCell ref="R4:R6"/>
    <mergeCell ref="E4:E7"/>
    <mergeCell ref="F4:F7"/>
    <mergeCell ref="G4:G7"/>
    <mergeCell ref="H4:H7"/>
    <mergeCell ref="I4:I7"/>
  </mergeCells>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90"/>
  <sheetViews>
    <sheetView showGridLines="0" workbookViewId="0"/>
  </sheetViews>
  <sheetFormatPr baseColWidth="10" defaultRowHeight="14.4" x14ac:dyDescent="0.3"/>
  <cols>
    <col min="1" max="1" width="47.6640625" customWidth="1"/>
    <col min="3" max="4" width="13.6640625" customWidth="1"/>
  </cols>
  <sheetData>
    <row r="1" spans="1:15" ht="13.2" customHeight="1" x14ac:dyDescent="0.3">
      <c r="A1" s="2" t="s">
        <v>398</v>
      </c>
      <c r="J1" s="14" t="str">
        <f>HYPERLINK("#'Verzeichnis'!A1", "Zurück zum Verzeichnis")</f>
        <v>Zurück zum Verzeichnis</v>
      </c>
      <c r="O1" s="1"/>
    </row>
    <row r="2" spans="1:15" ht="13.2" customHeight="1" x14ac:dyDescent="0.3">
      <c r="A2" s="170" t="s">
        <v>39</v>
      </c>
      <c r="B2" s="166"/>
      <c r="C2" s="166"/>
      <c r="D2" s="166"/>
      <c r="E2" s="166"/>
      <c r="F2" s="166"/>
      <c r="G2" s="166"/>
      <c r="H2" s="166"/>
    </row>
    <row r="3" spans="1:15" ht="13.2" customHeight="1" x14ac:dyDescent="0.3">
      <c r="A3" s="174" t="s">
        <v>371</v>
      </c>
      <c r="B3" s="167" t="s">
        <v>133</v>
      </c>
      <c r="C3" s="167" t="s">
        <v>75</v>
      </c>
      <c r="D3" s="167"/>
      <c r="E3" s="167" t="s">
        <v>100</v>
      </c>
      <c r="F3" s="166"/>
      <c r="G3" s="166"/>
      <c r="H3" s="166"/>
      <c r="J3" s="167" t="s">
        <v>73</v>
      </c>
      <c r="K3" s="167"/>
      <c r="L3" s="174"/>
      <c r="M3" s="174"/>
      <c r="N3" s="174"/>
      <c r="O3" s="174"/>
    </row>
    <row r="4" spans="1:15" ht="13.2" customHeight="1" x14ac:dyDescent="0.3">
      <c r="A4" s="166"/>
      <c r="B4" s="167"/>
      <c r="C4" s="167" t="s">
        <v>176</v>
      </c>
      <c r="D4" s="167" t="s">
        <v>177</v>
      </c>
      <c r="E4" s="173" t="s">
        <v>108</v>
      </c>
      <c r="F4" s="173" t="s">
        <v>103</v>
      </c>
      <c r="G4" s="173" t="s">
        <v>104</v>
      </c>
      <c r="H4" s="173" t="s">
        <v>97</v>
      </c>
      <c r="J4" s="167" t="s">
        <v>75</v>
      </c>
      <c r="K4" s="167"/>
      <c r="L4" s="34" t="s">
        <v>108</v>
      </c>
      <c r="M4" s="34" t="s">
        <v>103</v>
      </c>
      <c r="N4" s="34" t="s">
        <v>104</v>
      </c>
      <c r="O4" s="34" t="s">
        <v>97</v>
      </c>
    </row>
    <row r="5" spans="1:15" ht="13.2" customHeight="1" x14ac:dyDescent="0.3">
      <c r="A5" s="166" t="s">
        <v>372</v>
      </c>
      <c r="B5" s="167" t="s">
        <v>373</v>
      </c>
      <c r="C5" s="167" t="s">
        <v>335</v>
      </c>
      <c r="D5" s="167" t="s">
        <v>336</v>
      </c>
      <c r="E5" s="173" t="s">
        <v>338</v>
      </c>
      <c r="F5" s="173" t="s">
        <v>339</v>
      </c>
      <c r="G5" s="173" t="s">
        <v>340</v>
      </c>
      <c r="H5" s="173" t="s">
        <v>341</v>
      </c>
      <c r="I5" t="s">
        <v>66</v>
      </c>
      <c r="J5" s="16" t="s">
        <v>176</v>
      </c>
      <c r="K5" s="16" t="s">
        <v>177</v>
      </c>
      <c r="L5" s="173" t="s">
        <v>177</v>
      </c>
      <c r="M5" s="173" t="s">
        <v>342</v>
      </c>
      <c r="N5" s="173" t="s">
        <v>343</v>
      </c>
      <c r="O5" s="173" t="s">
        <v>344</v>
      </c>
    </row>
    <row r="6" spans="1:15" ht="13.2" customHeight="1" x14ac:dyDescent="0.3">
      <c r="A6" s="28" t="s">
        <v>122</v>
      </c>
      <c r="B6" s="29">
        <v>1932</v>
      </c>
      <c r="C6" s="137">
        <v>431191.43445627799</v>
      </c>
      <c r="D6" s="137">
        <v>357680.56776768598</v>
      </c>
      <c r="E6" s="6">
        <v>0.803109966069812</v>
      </c>
      <c r="F6" s="6">
        <v>0.15014082690373601</v>
      </c>
      <c r="G6" s="6">
        <v>6.6920134129369703E-3</v>
      </c>
      <c r="H6" s="6">
        <v>4.0057193613515001E-2</v>
      </c>
      <c r="J6" s="6">
        <v>2.3899459714499399E-2</v>
      </c>
      <c r="K6" s="6">
        <v>1.6752097863543199E-2</v>
      </c>
      <c r="L6" s="6">
        <v>1.6438745056496201E-2</v>
      </c>
      <c r="M6" s="6">
        <v>3.36712076364006E-2</v>
      </c>
      <c r="N6" s="6">
        <v>0.12791178021317501</v>
      </c>
      <c r="O6" s="6">
        <v>6.5129406632788697E-2</v>
      </c>
    </row>
    <row r="7" spans="1:15" ht="13.2" customHeight="1" x14ac:dyDescent="0.3">
      <c r="A7" s="1" t="s">
        <v>156</v>
      </c>
      <c r="B7" s="30">
        <v>1612</v>
      </c>
      <c r="C7" s="124">
        <v>324507.99700891803</v>
      </c>
      <c r="D7" s="124">
        <v>324507.99700891803</v>
      </c>
      <c r="E7" s="5">
        <v>0.81366627074119402</v>
      </c>
      <c r="F7" s="5">
        <v>0.139032995747598</v>
      </c>
      <c r="G7" s="61">
        <v>6.4848767988400398E-3</v>
      </c>
      <c r="H7" s="5">
        <v>4.0815856712370702E-2</v>
      </c>
      <c r="J7" s="5">
        <v>2.0471141070207598E-2</v>
      </c>
      <c r="K7" s="5">
        <v>2.0471141070207598E-2</v>
      </c>
      <c r="L7" s="5">
        <v>2.0186640378891299E-2</v>
      </c>
      <c r="M7" s="5">
        <v>4.0592799777214299E-2</v>
      </c>
      <c r="N7" s="61">
        <v>0.17058944067648801</v>
      </c>
      <c r="O7" s="5">
        <v>8.3603916698956199E-2</v>
      </c>
    </row>
    <row r="8" spans="1:15" ht="13.2" customHeight="1" x14ac:dyDescent="0.3">
      <c r="A8" s="7" t="s">
        <v>157</v>
      </c>
      <c r="B8" s="101">
        <v>320</v>
      </c>
      <c r="C8" s="125">
        <v>991099.91663630505</v>
      </c>
      <c r="D8" s="125">
        <v>433901.20852589997</v>
      </c>
      <c r="E8" s="8">
        <v>0.78496985564364996</v>
      </c>
      <c r="F8" s="8">
        <v>0.16922868861672799</v>
      </c>
      <c r="G8" s="52">
        <v>7.0479600410413498E-3</v>
      </c>
      <c r="H8" s="8">
        <v>3.8753495698579901E-2</v>
      </c>
      <c r="J8" s="8">
        <v>4.1319589790444401E-2</v>
      </c>
      <c r="K8" s="8">
        <v>3.07894503228376E-2</v>
      </c>
      <c r="L8" s="8">
        <v>2.9747821416788601E-2</v>
      </c>
      <c r="M8" s="8">
        <v>6.75432435995615E-2</v>
      </c>
      <c r="N8" s="52">
        <v>0.199937430320412</v>
      </c>
      <c r="O8" s="8">
        <v>0.105145790523212</v>
      </c>
    </row>
    <row r="9" spans="1:15" ht="13.2" customHeight="1" x14ac:dyDescent="0.3">
      <c r="A9" s="28" t="s">
        <v>213</v>
      </c>
      <c r="B9" s="29">
        <v>590</v>
      </c>
      <c r="C9" s="137">
        <v>562277.894640652</v>
      </c>
      <c r="D9" s="137">
        <v>430349.60607117601</v>
      </c>
      <c r="E9" s="6">
        <v>0.87088680348834902</v>
      </c>
      <c r="F9" s="6">
        <v>9.6651783532727506E-2</v>
      </c>
      <c r="G9" s="6">
        <v>1.7681220050852001E-3</v>
      </c>
      <c r="H9" s="6">
        <v>3.0693290973837401E-2</v>
      </c>
      <c r="J9" s="6">
        <v>2.5520081902066599E-2</v>
      </c>
      <c r="K9" s="6">
        <v>1.8616831111638601E-2</v>
      </c>
      <c r="L9" s="6">
        <v>1.8790296216059502E-2</v>
      </c>
      <c r="M9" s="6">
        <v>4.8929810992622898E-2</v>
      </c>
      <c r="N9" s="6">
        <v>0.106802866851852</v>
      </c>
      <c r="O9" s="6">
        <v>7.7998139833455896E-2</v>
      </c>
    </row>
    <row r="10" spans="1:15" ht="13.2" customHeight="1" x14ac:dyDescent="0.3">
      <c r="A10" s="1" t="s">
        <v>156</v>
      </c>
      <c r="B10" s="30">
        <v>429</v>
      </c>
      <c r="C10" s="124">
        <v>446735.36512141803</v>
      </c>
      <c r="D10" s="124">
        <v>446735.36512141803</v>
      </c>
      <c r="E10" s="5">
        <v>0.86701261214851599</v>
      </c>
      <c r="F10" s="5">
        <v>9.78058796733553E-2</v>
      </c>
      <c r="G10" s="5">
        <v>2.0873982999781498E-3</v>
      </c>
      <c r="H10" s="5">
        <v>3.3094109878151E-2</v>
      </c>
      <c r="J10" s="5">
        <v>2.2793815661997799E-2</v>
      </c>
      <c r="K10" s="5">
        <v>2.2793815661997799E-2</v>
      </c>
      <c r="L10" s="5">
        <v>2.3131615670027202E-2</v>
      </c>
      <c r="M10" s="5">
        <v>6.5098289164802606E-2</v>
      </c>
      <c r="N10" s="5">
        <v>0.12114944537583</v>
      </c>
      <c r="O10" s="5">
        <v>9.1882182184628902E-2</v>
      </c>
    </row>
    <row r="11" spans="1:15" ht="13.2" customHeight="1" x14ac:dyDescent="0.3">
      <c r="A11" s="7" t="s">
        <v>157</v>
      </c>
      <c r="B11" s="101">
        <v>161</v>
      </c>
      <c r="C11" s="125">
        <v>887870.48110442003</v>
      </c>
      <c r="D11" s="125">
        <v>409075.41929285898</v>
      </c>
      <c r="E11" s="8">
        <v>0.87637986445705396</v>
      </c>
      <c r="F11" s="8">
        <v>9.50154367681703E-2</v>
      </c>
      <c r="G11" s="52">
        <v>1.3154329146739701E-3</v>
      </c>
      <c r="H11" s="8">
        <v>2.7289265860102701E-2</v>
      </c>
      <c r="J11" s="8">
        <v>3.9253279077035401E-2</v>
      </c>
      <c r="K11" s="8">
        <v>3.2609906234260501E-2</v>
      </c>
      <c r="L11" s="8">
        <v>3.2754004094387397E-2</v>
      </c>
      <c r="M11" s="8">
        <v>6.7404211306299006E-2</v>
      </c>
      <c r="N11" s="52">
        <v>0.19492584227377299</v>
      </c>
      <c r="O11" s="8">
        <v>0.142358662919636</v>
      </c>
    </row>
    <row r="12" spans="1:15" ht="13.2" customHeight="1" x14ac:dyDescent="0.3">
      <c r="A12" s="28" t="s">
        <v>214</v>
      </c>
      <c r="B12" s="29">
        <v>12</v>
      </c>
      <c r="C12" s="138">
        <v>1010384.66666667</v>
      </c>
      <c r="D12" s="138">
        <v>505192.33333333302</v>
      </c>
      <c r="E12" s="106">
        <v>0.70368851269186605</v>
      </c>
      <c r="F12" s="106">
        <v>0.190988481614593</v>
      </c>
      <c r="G12" s="106">
        <v>6.5842085225626904E-3</v>
      </c>
      <c r="H12" s="106">
        <v>9.8738797170978498E-2</v>
      </c>
      <c r="J12" s="106">
        <v>0.49175446598957201</v>
      </c>
      <c r="K12" s="106">
        <v>0.19138999653732999</v>
      </c>
      <c r="L12" s="106">
        <v>0.186992737371663</v>
      </c>
      <c r="M12" s="106">
        <v>0.19110792870023899</v>
      </c>
      <c r="N12" s="106">
        <v>0.29962513778143202</v>
      </c>
      <c r="O12" s="106">
        <v>0.39598309333466197</v>
      </c>
    </row>
    <row r="13" spans="1:15" ht="13.2" customHeight="1" x14ac:dyDescent="0.3">
      <c r="A13" s="1" t="s">
        <v>156</v>
      </c>
      <c r="B13" s="30" t="s">
        <v>158</v>
      </c>
      <c r="C13" s="127">
        <v>311554.25</v>
      </c>
      <c r="D13" s="127">
        <v>311554.25</v>
      </c>
      <c r="E13" s="5">
        <v>0.74713994432751296</v>
      </c>
      <c r="F13" s="61">
        <v>0.18857871462193199</v>
      </c>
      <c r="G13" s="61">
        <v>9.6455914178670294E-3</v>
      </c>
      <c r="H13" s="61">
        <v>5.4635749632688399E-2</v>
      </c>
      <c r="J13" s="61">
        <v>0.15146924887021401</v>
      </c>
      <c r="K13" s="61">
        <v>0.15146924887021401</v>
      </c>
      <c r="L13" s="5">
        <v>0.14335157110931401</v>
      </c>
      <c r="M13" s="61">
        <v>0.380441861912441</v>
      </c>
      <c r="N13" s="61">
        <v>0.53194954367323199</v>
      </c>
      <c r="O13" s="61">
        <v>0.33627628512151803</v>
      </c>
    </row>
    <row r="14" spans="1:15" ht="13.2" customHeight="1" x14ac:dyDescent="0.3">
      <c r="A14" s="7" t="s">
        <v>157</v>
      </c>
      <c r="B14" s="101" t="s">
        <v>158</v>
      </c>
      <c r="C14" s="125" t="s">
        <v>158</v>
      </c>
      <c r="D14" s="125" t="s">
        <v>158</v>
      </c>
      <c r="E14" s="8" t="s">
        <v>158</v>
      </c>
      <c r="F14" s="8" t="s">
        <v>158</v>
      </c>
      <c r="G14" s="8" t="s">
        <v>158</v>
      </c>
      <c r="H14" s="8" t="s">
        <v>158</v>
      </c>
      <c r="J14" s="8" t="s">
        <v>158</v>
      </c>
      <c r="K14" s="8" t="s">
        <v>158</v>
      </c>
      <c r="L14" s="8" t="s">
        <v>158</v>
      </c>
      <c r="M14" s="8" t="s">
        <v>158</v>
      </c>
      <c r="N14" s="8" t="s">
        <v>158</v>
      </c>
      <c r="O14" s="8" t="s">
        <v>158</v>
      </c>
    </row>
    <row r="15" spans="1:15" ht="13.2" customHeight="1" x14ac:dyDescent="0.3">
      <c r="A15" s="28" t="s">
        <v>162</v>
      </c>
      <c r="B15" s="29">
        <v>32</v>
      </c>
      <c r="C15" s="137">
        <v>627047.88293563901</v>
      </c>
      <c r="D15" s="137">
        <v>557321.671222882</v>
      </c>
      <c r="E15" s="6">
        <v>0.63430734420327795</v>
      </c>
      <c r="F15" s="6">
        <v>0.235240829997721</v>
      </c>
      <c r="G15" s="106">
        <v>4.3560481374457297E-3</v>
      </c>
      <c r="H15" s="106">
        <v>0.126095777661556</v>
      </c>
      <c r="J15" s="6">
        <v>0.12055286198871901</v>
      </c>
      <c r="K15" s="6">
        <v>0.110810313724582</v>
      </c>
      <c r="L15" s="6">
        <v>7.0116970517622806E-2</v>
      </c>
      <c r="M15" s="6">
        <v>0.13908101322594599</v>
      </c>
      <c r="N15" s="106">
        <v>0.18425563184643201</v>
      </c>
      <c r="O15" s="106">
        <v>0.50770918659194997</v>
      </c>
    </row>
    <row r="16" spans="1:15" ht="13.2" customHeight="1" x14ac:dyDescent="0.3">
      <c r="A16" s="1" t="s">
        <v>156</v>
      </c>
      <c r="B16" s="30" t="s">
        <v>158</v>
      </c>
      <c r="C16" s="124">
        <v>553555.45439759805</v>
      </c>
      <c r="D16" s="124">
        <v>553555.45439759805</v>
      </c>
      <c r="E16" s="5">
        <v>0.61915222137542603</v>
      </c>
      <c r="F16" s="61">
        <v>0.242011588600441</v>
      </c>
      <c r="G16" s="61">
        <v>3.7546981675741298E-3</v>
      </c>
      <c r="H16" s="61">
        <v>0.13508149185655899</v>
      </c>
      <c r="J16" s="5">
        <v>0.127591003867599</v>
      </c>
      <c r="K16" s="5">
        <v>0.127591003867599</v>
      </c>
      <c r="L16" s="5">
        <v>8.0984665358711197E-2</v>
      </c>
      <c r="M16" s="61">
        <v>0.15325722160397801</v>
      </c>
      <c r="N16" s="61">
        <v>0.229519624228914</v>
      </c>
      <c r="O16" s="61">
        <v>0.55805820622606095</v>
      </c>
    </row>
    <row r="17" spans="1:15" ht="13.2" customHeight="1" x14ac:dyDescent="0.3">
      <c r="A17" s="7" t="s">
        <v>157</v>
      </c>
      <c r="B17" s="101" t="s">
        <v>158</v>
      </c>
      <c r="C17" s="125" t="s">
        <v>158</v>
      </c>
      <c r="D17" s="125" t="s">
        <v>158</v>
      </c>
      <c r="E17" s="8" t="s">
        <v>158</v>
      </c>
      <c r="F17" s="8" t="s">
        <v>158</v>
      </c>
      <c r="G17" s="8" t="s">
        <v>158</v>
      </c>
      <c r="H17" s="8" t="s">
        <v>158</v>
      </c>
      <c r="J17" s="8" t="s">
        <v>158</v>
      </c>
      <c r="K17" s="8" t="s">
        <v>158</v>
      </c>
      <c r="L17" s="8" t="s">
        <v>158</v>
      </c>
      <c r="M17" s="8" t="s">
        <v>158</v>
      </c>
      <c r="N17" s="8" t="s">
        <v>158</v>
      </c>
      <c r="O17" s="8" t="s">
        <v>158</v>
      </c>
    </row>
    <row r="18" spans="1:15" ht="13.2" customHeight="1" x14ac:dyDescent="0.3">
      <c r="A18" s="28" t="s">
        <v>167</v>
      </c>
      <c r="B18" s="29">
        <v>37</v>
      </c>
      <c r="C18" s="137">
        <v>647609.10228779796</v>
      </c>
      <c r="D18" s="137">
        <v>494728.73670212802</v>
      </c>
      <c r="E18" s="6">
        <v>0.71927905145782101</v>
      </c>
      <c r="F18" s="6">
        <v>0.142454519005144</v>
      </c>
      <c r="G18" s="106">
        <v>9.5545316394814298E-2</v>
      </c>
      <c r="H18" s="106">
        <v>4.2721113142220997E-2</v>
      </c>
      <c r="J18" s="6">
        <v>0.102170614583303</v>
      </c>
      <c r="K18" s="6">
        <v>7.2743590967157407E-2</v>
      </c>
      <c r="L18" s="6">
        <v>6.8140813883912396E-2</v>
      </c>
      <c r="M18" s="6">
        <v>0.14554570307118</v>
      </c>
      <c r="N18" s="106">
        <v>0.28807599763778302</v>
      </c>
      <c r="O18" s="106">
        <v>0.295042183215033</v>
      </c>
    </row>
    <row r="19" spans="1:15" ht="13.2" customHeight="1" x14ac:dyDescent="0.3">
      <c r="A19" s="1" t="s">
        <v>156</v>
      </c>
      <c r="B19" s="30">
        <v>26</v>
      </c>
      <c r="C19" s="124">
        <v>537465.60179903498</v>
      </c>
      <c r="D19" s="124">
        <v>537465.60179903498</v>
      </c>
      <c r="E19" s="5">
        <v>0.70458262330306398</v>
      </c>
      <c r="F19" s="61">
        <v>0.14571674663165399</v>
      </c>
      <c r="G19" s="61">
        <v>0.10636224056516499</v>
      </c>
      <c r="H19" s="61">
        <v>4.3338389500117203E-2</v>
      </c>
      <c r="J19" s="5">
        <v>9.4973064406064595E-2</v>
      </c>
      <c r="K19" s="5">
        <v>9.4973064406064595E-2</v>
      </c>
      <c r="L19" s="5">
        <v>8.5763053506140802E-2</v>
      </c>
      <c r="M19" s="61">
        <v>0.19490538536315599</v>
      </c>
      <c r="N19" s="61">
        <v>0.357003961381549</v>
      </c>
      <c r="O19" s="61">
        <v>0.362556807805618</v>
      </c>
    </row>
    <row r="20" spans="1:15" ht="13.2" customHeight="1" x14ac:dyDescent="0.3">
      <c r="A20" s="7" t="s">
        <v>157</v>
      </c>
      <c r="B20" s="101">
        <v>11</v>
      </c>
      <c r="C20" s="139">
        <v>988202.09769335098</v>
      </c>
      <c r="D20" s="125">
        <v>436372.04673457198</v>
      </c>
      <c r="E20" s="8">
        <v>0.74399592502561396</v>
      </c>
      <c r="F20" s="52">
        <v>0.136968011198979</v>
      </c>
      <c r="G20" s="52">
        <v>7.7353103681929394E-2</v>
      </c>
      <c r="H20" s="52">
        <v>4.1682960093477099E-2</v>
      </c>
      <c r="J20" s="52">
        <v>0.172336374041411</v>
      </c>
      <c r="K20" s="8">
        <v>9.0065440411566597E-2</v>
      </c>
      <c r="L20" s="8">
        <v>0.108358803165364</v>
      </c>
      <c r="M20" s="52">
        <v>0.15032102419367099</v>
      </c>
      <c r="N20" s="52">
        <v>0.33195478537712397</v>
      </c>
      <c r="O20" s="52">
        <v>0.51036191965397804</v>
      </c>
    </row>
    <row r="21" spans="1:15" ht="13.2" customHeight="1" x14ac:dyDescent="0.3">
      <c r="A21" s="28" t="s">
        <v>168</v>
      </c>
      <c r="B21" s="29">
        <v>42</v>
      </c>
      <c r="C21" s="137">
        <v>702208.99359134899</v>
      </c>
      <c r="D21" s="137">
        <v>566797.461493838</v>
      </c>
      <c r="E21" s="6">
        <v>0.56439596810679504</v>
      </c>
      <c r="F21" s="6">
        <v>0.392857160750055</v>
      </c>
      <c r="G21" s="106">
        <v>1.1418865198286899E-2</v>
      </c>
      <c r="H21" s="106">
        <v>3.1328005944862701E-2</v>
      </c>
      <c r="J21" s="6">
        <v>0.11222560943365199</v>
      </c>
      <c r="K21" s="6">
        <v>7.9558123823607704E-2</v>
      </c>
      <c r="L21" s="6">
        <v>5.7083365530406799E-2</v>
      </c>
      <c r="M21" s="6">
        <v>0.148721694289734</v>
      </c>
      <c r="N21" s="106">
        <v>0.38959819062619799</v>
      </c>
      <c r="O21" s="106">
        <v>0.25640282796424801</v>
      </c>
    </row>
    <row r="22" spans="1:15" ht="13.2" customHeight="1" x14ac:dyDescent="0.3">
      <c r="A22" s="1" t="s">
        <v>156</v>
      </c>
      <c r="B22" s="30">
        <v>33</v>
      </c>
      <c r="C22" s="124">
        <v>533125.48723042395</v>
      </c>
      <c r="D22" s="124">
        <v>533125.48723042395</v>
      </c>
      <c r="E22" s="5">
        <v>0.59181082642171001</v>
      </c>
      <c r="F22" s="61">
        <v>0.35026812739386998</v>
      </c>
      <c r="G22" s="61">
        <v>1.3668100662509199E-2</v>
      </c>
      <c r="H22" s="61">
        <v>4.4252945521909899E-2</v>
      </c>
      <c r="J22" s="5">
        <v>7.4628595950931603E-2</v>
      </c>
      <c r="K22" s="5">
        <v>7.4628595950931603E-2</v>
      </c>
      <c r="L22" s="5">
        <v>6.7125826040237493E-2</v>
      </c>
      <c r="M22" s="61">
        <v>0.16083946769837501</v>
      </c>
      <c r="N22" s="61">
        <v>0.49080245536079198</v>
      </c>
      <c r="O22" s="61">
        <v>0.26485564792740002</v>
      </c>
    </row>
    <row r="23" spans="1:15" ht="13.2" customHeight="1" x14ac:dyDescent="0.3">
      <c r="A23" s="7" t="s">
        <v>157</v>
      </c>
      <c r="B23" s="101">
        <v>9</v>
      </c>
      <c r="C23" s="139">
        <v>1240865.07706711</v>
      </c>
      <c r="D23" s="139">
        <v>620432.53853355302</v>
      </c>
      <c r="E23" s="8">
        <v>0.52687265192794897</v>
      </c>
      <c r="F23" s="52">
        <v>0.45114970218938499</v>
      </c>
      <c r="G23" s="52">
        <v>8.3402874243222493E-3</v>
      </c>
      <c r="H23" s="52">
        <v>1.3637358458343201E-2</v>
      </c>
      <c r="J23" s="52">
        <v>0.206091949065767</v>
      </c>
      <c r="K23" s="52">
        <v>0.206091949065767</v>
      </c>
      <c r="L23" s="8">
        <v>0.120955479785054</v>
      </c>
      <c r="M23" s="52">
        <v>0.32269885034321499</v>
      </c>
      <c r="N23" s="52">
        <v>0.31481182490426302</v>
      </c>
      <c r="O23" s="52">
        <v>0.35643408213726702</v>
      </c>
    </row>
    <row r="24" spans="1:15" ht="13.2" customHeight="1" x14ac:dyDescent="0.3">
      <c r="A24" s="28" t="s">
        <v>169</v>
      </c>
      <c r="B24" s="29">
        <v>172</v>
      </c>
      <c r="C24" s="137">
        <v>505807.484803673</v>
      </c>
      <c r="D24" s="137">
        <v>381644.23047775403</v>
      </c>
      <c r="E24" s="6">
        <v>0.71264967355856601</v>
      </c>
      <c r="F24" s="6">
        <v>0.26549548130266398</v>
      </c>
      <c r="G24" s="106">
        <v>3.6319528236703001E-4</v>
      </c>
      <c r="H24" s="6">
        <v>2.1491649856402398E-2</v>
      </c>
      <c r="J24" s="6">
        <v>4.5012037669617401E-2</v>
      </c>
      <c r="K24" s="6">
        <v>3.0717997613696799E-2</v>
      </c>
      <c r="L24" s="6">
        <v>3.1208921715127499E-2</v>
      </c>
      <c r="M24" s="6">
        <v>5.00483928036876E-2</v>
      </c>
      <c r="N24" s="106">
        <v>0.37085210956895698</v>
      </c>
      <c r="O24" s="6">
        <v>0.13765027771355201</v>
      </c>
    </row>
    <row r="25" spans="1:15" ht="13.2" customHeight="1" x14ac:dyDescent="0.3">
      <c r="A25" s="1" t="s">
        <v>156</v>
      </c>
      <c r="B25" s="30">
        <v>134</v>
      </c>
      <c r="C25" s="124">
        <v>398240.48092801502</v>
      </c>
      <c r="D25" s="124">
        <v>398240.48092801502</v>
      </c>
      <c r="E25" s="5">
        <v>0.70598330314155999</v>
      </c>
      <c r="F25" s="5">
        <v>0.26517575196871801</v>
      </c>
      <c r="G25" s="61">
        <v>2.2332030566040001E-4</v>
      </c>
      <c r="H25" s="5">
        <v>2.8617624584061599E-2</v>
      </c>
      <c r="J25" s="5">
        <v>3.7800640334964601E-2</v>
      </c>
      <c r="K25" s="5">
        <v>3.7800640334964601E-2</v>
      </c>
      <c r="L25" s="5">
        <v>3.6559103100370298E-2</v>
      </c>
      <c r="M25" s="5">
        <v>6.5889504166671206E-2</v>
      </c>
      <c r="N25" s="61">
        <v>0.34208625075485899</v>
      </c>
      <c r="O25" s="5">
        <v>0.14173420301710901</v>
      </c>
    </row>
    <row r="26" spans="1:15" ht="13.2" customHeight="1" x14ac:dyDescent="0.3">
      <c r="A26" s="7" t="s">
        <v>157</v>
      </c>
      <c r="B26" s="101">
        <v>38</v>
      </c>
      <c r="C26" s="125">
        <v>820663.74893372797</v>
      </c>
      <c r="D26" s="125">
        <v>360315.68848607398</v>
      </c>
      <c r="E26" s="8">
        <v>0.72211864619338795</v>
      </c>
      <c r="F26" s="8">
        <v>0.26594962773082498</v>
      </c>
      <c r="G26" s="52">
        <v>5.6187496019477002E-4</v>
      </c>
      <c r="H26" s="52">
        <v>1.13698511155921E-2</v>
      </c>
      <c r="J26" s="8">
        <v>7.1352315764221505E-2</v>
      </c>
      <c r="K26" s="8">
        <v>5.42970858166585E-2</v>
      </c>
      <c r="L26" s="8">
        <v>6.2703658791168806E-2</v>
      </c>
      <c r="M26" s="8">
        <v>7.1144863703598404E-2</v>
      </c>
      <c r="N26" s="52">
        <v>0.75615149424030204</v>
      </c>
      <c r="O26" s="52">
        <v>0.18890783368564701</v>
      </c>
    </row>
    <row r="27" spans="1:15" ht="13.2" customHeight="1" x14ac:dyDescent="0.3">
      <c r="A27" s="28" t="s">
        <v>170</v>
      </c>
      <c r="B27" s="29">
        <v>74</v>
      </c>
      <c r="C27" s="137">
        <v>562216.40278223401</v>
      </c>
      <c r="D27" s="137">
        <v>418958.64997179201</v>
      </c>
      <c r="E27" s="6">
        <v>0.76170521830367799</v>
      </c>
      <c r="F27" s="6">
        <v>0.174375260116683</v>
      </c>
      <c r="G27" s="106">
        <v>4.0886773120470199E-3</v>
      </c>
      <c r="H27" s="106">
        <v>5.9830844267592297E-2</v>
      </c>
      <c r="J27" s="6">
        <v>0.112093592297958</v>
      </c>
      <c r="K27" s="6">
        <v>4.7040893159969899E-2</v>
      </c>
      <c r="L27" s="6">
        <v>4.2524881819719203E-2</v>
      </c>
      <c r="M27" s="6">
        <v>8.8447755799062097E-2</v>
      </c>
      <c r="N27" s="106">
        <v>0.19823405335023001</v>
      </c>
      <c r="O27" s="106">
        <v>0.17867421908116901</v>
      </c>
    </row>
    <row r="28" spans="1:15" ht="13.2" customHeight="1" x14ac:dyDescent="0.3">
      <c r="A28" s="1" t="s">
        <v>156</v>
      </c>
      <c r="B28" s="30">
        <v>60</v>
      </c>
      <c r="C28" s="124">
        <v>405466.279883929</v>
      </c>
      <c r="D28" s="124">
        <v>405466.279883929</v>
      </c>
      <c r="E28" s="5">
        <v>0.78067728663312697</v>
      </c>
      <c r="F28" s="5">
        <v>0.168584095180215</v>
      </c>
      <c r="G28" s="61">
        <v>3.9869932506091804E-3</v>
      </c>
      <c r="H28" s="61">
        <v>4.67516249360483E-2</v>
      </c>
      <c r="J28" s="5">
        <v>5.11470107773392E-2</v>
      </c>
      <c r="K28" s="5">
        <v>5.11470107773392E-2</v>
      </c>
      <c r="L28" s="5">
        <v>5.0538167888067101E-2</v>
      </c>
      <c r="M28" s="5">
        <v>9.8791907530323894E-2</v>
      </c>
      <c r="N28" s="61">
        <v>0.20870327583859299</v>
      </c>
      <c r="O28" s="61">
        <v>0.25002316852560602</v>
      </c>
    </row>
    <row r="29" spans="1:15" ht="13.2" customHeight="1" x14ac:dyDescent="0.3">
      <c r="A29" s="7" t="s">
        <v>157</v>
      </c>
      <c r="B29" s="101">
        <v>14</v>
      </c>
      <c r="C29" s="139">
        <v>1254192.3080821601</v>
      </c>
      <c r="D29" s="125">
        <v>439847.23695042101</v>
      </c>
      <c r="E29" s="8">
        <v>0.73462897723043796</v>
      </c>
      <c r="F29" s="52">
        <v>0.18264019861425801</v>
      </c>
      <c r="G29" s="52">
        <v>4.2337970803815704E-3</v>
      </c>
      <c r="H29" s="52">
        <v>7.8497027074922093E-2</v>
      </c>
      <c r="J29" s="52">
        <v>0.20632453364436401</v>
      </c>
      <c r="K29" s="8">
        <v>0.113235216358456</v>
      </c>
      <c r="L29" s="8">
        <v>8.9429624396380303E-2</v>
      </c>
      <c r="M29" s="52">
        <v>0.20466309651154299</v>
      </c>
      <c r="N29" s="52">
        <v>0.494303818734249</v>
      </c>
      <c r="O29" s="52">
        <v>0.31444245787326303</v>
      </c>
    </row>
    <row r="30" spans="1:15" ht="13.2" customHeight="1" x14ac:dyDescent="0.3">
      <c r="A30" s="28" t="s">
        <v>216</v>
      </c>
      <c r="B30" s="29">
        <v>14</v>
      </c>
      <c r="C30" s="137">
        <v>662903.17156609904</v>
      </c>
      <c r="D30" s="137">
        <v>545341.21750813199</v>
      </c>
      <c r="E30" s="6">
        <v>0.71702214849079904</v>
      </c>
      <c r="F30" s="106">
        <v>0.23659495594660099</v>
      </c>
      <c r="G30" s="106">
        <v>1.74915418319137E-3</v>
      </c>
      <c r="H30" s="106">
        <v>4.4633741379408801E-2</v>
      </c>
      <c r="J30" s="6">
        <v>0.11762866614770499</v>
      </c>
      <c r="K30" s="6">
        <v>0.12344323516389</v>
      </c>
      <c r="L30" s="6">
        <v>9.4328386085144905E-2</v>
      </c>
      <c r="M30" s="106">
        <v>0.249663188708483</v>
      </c>
      <c r="N30" s="106">
        <v>0.88168025128680905</v>
      </c>
      <c r="O30" s="106">
        <v>0.415755523242678</v>
      </c>
    </row>
    <row r="31" spans="1:15" ht="13.2" customHeight="1" x14ac:dyDescent="0.3">
      <c r="A31" s="1" t="s">
        <v>156</v>
      </c>
      <c r="B31" s="30" t="s">
        <v>158</v>
      </c>
      <c r="C31" s="124">
        <v>612637.79823328694</v>
      </c>
      <c r="D31" s="124">
        <v>612637.79823328694</v>
      </c>
      <c r="E31" s="5">
        <v>0.70497949288456296</v>
      </c>
      <c r="F31" s="61">
        <v>0.244604662767923</v>
      </c>
      <c r="G31" s="61">
        <v>2.20580868278297E-3</v>
      </c>
      <c r="H31" s="61">
        <v>4.8210035664731102E-2</v>
      </c>
      <c r="J31" s="5">
        <v>0.12863028264265999</v>
      </c>
      <c r="K31" s="5">
        <v>0.12863028264265999</v>
      </c>
      <c r="L31" s="5">
        <v>9.7130584059352501E-2</v>
      </c>
      <c r="M31" s="61">
        <v>0.267218113661361</v>
      </c>
      <c r="N31" s="61">
        <v>0.789430618534948</v>
      </c>
      <c r="O31" s="61">
        <v>0.43098702166652297</v>
      </c>
    </row>
    <row r="32" spans="1:15" ht="13.2" customHeight="1" x14ac:dyDescent="0.3">
      <c r="A32" s="7" t="s">
        <v>157</v>
      </c>
      <c r="B32" s="101" t="s">
        <v>158</v>
      </c>
      <c r="C32" s="125" t="s">
        <v>158</v>
      </c>
      <c r="D32" s="125" t="s">
        <v>158</v>
      </c>
      <c r="E32" s="8" t="s">
        <v>158</v>
      </c>
      <c r="F32" s="8" t="s">
        <v>158</v>
      </c>
      <c r="G32" s="8" t="s">
        <v>158</v>
      </c>
      <c r="H32" s="8" t="s">
        <v>158</v>
      </c>
      <c r="J32" s="8" t="s">
        <v>158</v>
      </c>
      <c r="K32" s="8" t="s">
        <v>158</v>
      </c>
      <c r="L32" s="8" t="s">
        <v>158</v>
      </c>
      <c r="M32" s="8" t="s">
        <v>158</v>
      </c>
      <c r="N32" s="8" t="s">
        <v>158</v>
      </c>
      <c r="O32" s="8" t="s">
        <v>158</v>
      </c>
    </row>
    <row r="33" spans="1:15" ht="13.2" customHeight="1" x14ac:dyDescent="0.3">
      <c r="A33" s="28" t="s">
        <v>217</v>
      </c>
      <c r="B33" s="29">
        <v>10</v>
      </c>
      <c r="C33" s="138">
        <v>1036371.4</v>
      </c>
      <c r="D33" s="138">
        <v>797208.76923076902</v>
      </c>
      <c r="E33" s="106">
        <v>0.80038883743800704</v>
      </c>
      <c r="F33" s="106">
        <v>0.173925293577187</v>
      </c>
      <c r="G33" s="106">
        <v>1.22009349158033E-2</v>
      </c>
      <c r="H33" s="106">
        <v>1.34849340690027E-2</v>
      </c>
      <c r="J33" s="106">
        <v>0.45844424803220102</v>
      </c>
      <c r="K33" s="106">
        <v>0.33182127011337997</v>
      </c>
      <c r="L33" s="106">
        <v>0.34542848662820402</v>
      </c>
      <c r="M33" s="106">
        <v>0.358426103969813</v>
      </c>
      <c r="N33" s="106">
        <v>0.61195116456587095</v>
      </c>
      <c r="O33" s="106">
        <v>0.33683069183533698</v>
      </c>
    </row>
    <row r="34" spans="1:15" ht="13.2" customHeight="1" x14ac:dyDescent="0.3">
      <c r="A34" s="1" t="s">
        <v>156</v>
      </c>
      <c r="B34" s="30" t="s">
        <v>158</v>
      </c>
      <c r="C34" s="124">
        <v>503062.57142857101</v>
      </c>
      <c r="D34" s="124">
        <v>503062.57142857101</v>
      </c>
      <c r="E34" s="5">
        <v>0.75077908513510705</v>
      </c>
      <c r="F34" s="61">
        <v>0.19718734221644699</v>
      </c>
      <c r="G34" s="61">
        <v>2.9626249276574E-2</v>
      </c>
      <c r="H34" s="61">
        <v>2.2407323371872501E-2</v>
      </c>
      <c r="J34" s="5">
        <v>8.1186136465813505E-2</v>
      </c>
      <c r="K34" s="5">
        <v>8.1186136465813505E-2</v>
      </c>
      <c r="L34" s="5">
        <v>8.4995014032730104E-2</v>
      </c>
      <c r="M34" s="61">
        <v>0.28761460281873003</v>
      </c>
      <c r="N34" s="61">
        <v>0.626706263140273</v>
      </c>
      <c r="O34" s="61">
        <v>0.48936888663751898</v>
      </c>
    </row>
    <row r="35" spans="1:15" ht="13.2" customHeight="1" x14ac:dyDescent="0.3">
      <c r="A35" s="7" t="s">
        <v>157</v>
      </c>
      <c r="B35" s="101" t="s">
        <v>158</v>
      </c>
      <c r="C35" s="125" t="s">
        <v>158</v>
      </c>
      <c r="D35" s="125" t="s">
        <v>158</v>
      </c>
      <c r="E35" s="8" t="s">
        <v>158</v>
      </c>
      <c r="F35" s="8" t="s">
        <v>158</v>
      </c>
      <c r="G35" s="8" t="s">
        <v>158</v>
      </c>
      <c r="H35" s="8" t="s">
        <v>158</v>
      </c>
      <c r="J35" s="8" t="s">
        <v>158</v>
      </c>
      <c r="K35" s="8" t="s">
        <v>158</v>
      </c>
      <c r="L35" s="8" t="s">
        <v>158</v>
      </c>
      <c r="M35" s="8" t="s">
        <v>158</v>
      </c>
      <c r="N35" s="8" t="s">
        <v>158</v>
      </c>
      <c r="O35" s="8" t="s">
        <v>158</v>
      </c>
    </row>
    <row r="36" spans="1:15" ht="13.2" customHeight="1" x14ac:dyDescent="0.3">
      <c r="A36" s="28" t="s">
        <v>218</v>
      </c>
      <c r="B36" s="29">
        <v>9</v>
      </c>
      <c r="C36" s="138">
        <v>652385.61290322605</v>
      </c>
      <c r="D36" s="138">
        <v>533114.433673469</v>
      </c>
      <c r="E36" s="106">
        <v>0.74131257514504001</v>
      </c>
      <c r="F36" s="106">
        <v>0.22241485948280801</v>
      </c>
      <c r="G36" s="106">
        <v>2.0576047209070001E-5</v>
      </c>
      <c r="H36" s="106">
        <v>3.6251989324942502E-2</v>
      </c>
      <c r="J36" s="106">
        <v>0.172406993814119</v>
      </c>
      <c r="K36" s="106">
        <v>0.21073266793005599</v>
      </c>
      <c r="L36" s="106">
        <v>0.207960513636294</v>
      </c>
      <c r="M36" s="106">
        <v>0.323772790304729</v>
      </c>
      <c r="N36" s="106">
        <v>0.74747637436413905</v>
      </c>
      <c r="O36" s="106">
        <v>0.33885738072957</v>
      </c>
    </row>
    <row r="37" spans="1:15" ht="13.2" customHeight="1" x14ac:dyDescent="0.3">
      <c r="A37" s="1" t="s">
        <v>156</v>
      </c>
      <c r="B37" s="30" t="s">
        <v>158</v>
      </c>
      <c r="C37" s="127">
        <v>646623.73190348502</v>
      </c>
      <c r="D37" s="127">
        <v>646623.73190348502</v>
      </c>
      <c r="E37" s="61">
        <v>0.71997922311682305</v>
      </c>
      <c r="F37" s="61">
        <v>0.25661556215702802</v>
      </c>
      <c r="G37" s="5">
        <v>0</v>
      </c>
      <c r="H37" s="61">
        <v>2.3405214726149499E-2</v>
      </c>
      <c r="J37" s="61">
        <v>0.21654667553347201</v>
      </c>
      <c r="K37" s="61">
        <v>0.21654667553347201</v>
      </c>
      <c r="L37" s="61">
        <v>0.22271006682186201</v>
      </c>
      <c r="M37" s="61">
        <v>0.27350989719782998</v>
      </c>
      <c r="N37" s="5" t="s">
        <v>158</v>
      </c>
      <c r="O37" s="61">
        <v>0.44329430473637899</v>
      </c>
    </row>
    <row r="38" spans="1:15" ht="13.2" customHeight="1" x14ac:dyDescent="0.3">
      <c r="A38" s="7" t="s">
        <v>157</v>
      </c>
      <c r="B38" s="101" t="s">
        <v>158</v>
      </c>
      <c r="C38" s="125" t="s">
        <v>158</v>
      </c>
      <c r="D38" s="125" t="s">
        <v>158</v>
      </c>
      <c r="E38" s="8" t="s">
        <v>158</v>
      </c>
      <c r="F38" s="8" t="s">
        <v>158</v>
      </c>
      <c r="G38" s="8" t="s">
        <v>158</v>
      </c>
      <c r="H38" s="8" t="s">
        <v>158</v>
      </c>
      <c r="J38" s="8" t="s">
        <v>158</v>
      </c>
      <c r="K38" s="8" t="s">
        <v>158</v>
      </c>
      <c r="L38" s="8" t="s">
        <v>158</v>
      </c>
      <c r="M38" s="8" t="s">
        <v>158</v>
      </c>
      <c r="N38" s="8" t="s">
        <v>158</v>
      </c>
      <c r="O38" s="8" t="s">
        <v>158</v>
      </c>
    </row>
    <row r="39" spans="1:15" ht="13.2" customHeight="1" x14ac:dyDescent="0.3">
      <c r="A39" s="28" t="s">
        <v>219</v>
      </c>
      <c r="B39" s="29">
        <v>14</v>
      </c>
      <c r="C39" s="138">
        <v>1348484.9208646601</v>
      </c>
      <c r="D39" s="138">
        <v>1044545.68709959</v>
      </c>
      <c r="E39" s="106">
        <v>0.83129487404636304</v>
      </c>
      <c r="F39" s="106">
        <v>0.13199458723808699</v>
      </c>
      <c r="G39" s="106">
        <v>1.1497823029049401E-3</v>
      </c>
      <c r="H39" s="106">
        <v>3.5560756412644501E-2</v>
      </c>
      <c r="J39" s="106">
        <v>0.24087264555884799</v>
      </c>
      <c r="K39" s="106">
        <v>0.25738107004940702</v>
      </c>
      <c r="L39" s="106">
        <v>0.28703277469212402</v>
      </c>
      <c r="M39" s="106">
        <v>0.19429894495276301</v>
      </c>
      <c r="N39" s="106">
        <v>0.47622199386692099</v>
      </c>
      <c r="O39" s="106">
        <v>0.36256877820948702</v>
      </c>
    </row>
    <row r="40" spans="1:15" ht="13.2" customHeight="1" x14ac:dyDescent="0.3">
      <c r="A40" s="1" t="s">
        <v>156</v>
      </c>
      <c r="B40" s="30" t="s">
        <v>158</v>
      </c>
      <c r="C40" s="127">
        <v>1140507.6186583301</v>
      </c>
      <c r="D40" s="127">
        <v>1140507.6186583301</v>
      </c>
      <c r="E40" s="61">
        <v>0.83304777236549998</v>
      </c>
      <c r="F40" s="61">
        <v>0.13159098614130699</v>
      </c>
      <c r="G40" s="61">
        <v>1.7389465585879601E-3</v>
      </c>
      <c r="H40" s="61">
        <v>3.3622294934605203E-2</v>
      </c>
      <c r="J40" s="61">
        <v>0.34253479854895302</v>
      </c>
      <c r="K40" s="61">
        <v>0.34253479854895302</v>
      </c>
      <c r="L40" s="61">
        <v>0.38142782570752198</v>
      </c>
      <c r="M40" s="61">
        <v>0.258282106703353</v>
      </c>
      <c r="N40" s="61">
        <v>0.37294796107036798</v>
      </c>
      <c r="O40" s="61">
        <v>0.50403439836360397</v>
      </c>
    </row>
    <row r="41" spans="1:15" ht="13.2" customHeight="1" x14ac:dyDescent="0.3">
      <c r="A41" s="7" t="s">
        <v>157</v>
      </c>
      <c r="B41" s="101" t="s">
        <v>158</v>
      </c>
      <c r="C41" s="125" t="s">
        <v>158</v>
      </c>
      <c r="D41" s="125" t="s">
        <v>158</v>
      </c>
      <c r="E41" s="8" t="s">
        <v>158</v>
      </c>
      <c r="F41" s="8" t="s">
        <v>158</v>
      </c>
      <c r="G41" s="8" t="s">
        <v>158</v>
      </c>
      <c r="H41" s="8" t="s">
        <v>158</v>
      </c>
      <c r="J41" s="8" t="s">
        <v>158</v>
      </c>
      <c r="K41" s="8" t="s">
        <v>158</v>
      </c>
      <c r="L41" s="8" t="s">
        <v>158</v>
      </c>
      <c r="M41" s="8" t="s">
        <v>158</v>
      </c>
      <c r="N41" s="8" t="s">
        <v>158</v>
      </c>
      <c r="O41" s="8" t="s">
        <v>158</v>
      </c>
    </row>
    <row r="42" spans="1:15" ht="13.2" customHeight="1" x14ac:dyDescent="0.3">
      <c r="A42" s="28" t="s">
        <v>220</v>
      </c>
      <c r="B42" s="29">
        <v>128</v>
      </c>
      <c r="C42" s="137">
        <v>562121.86761899397</v>
      </c>
      <c r="D42" s="137">
        <v>427901.81542140897</v>
      </c>
      <c r="E42" s="6">
        <v>0.83019066548817499</v>
      </c>
      <c r="F42" s="6">
        <v>0.13925579441481001</v>
      </c>
      <c r="G42" s="106">
        <v>2.5282116034453001E-3</v>
      </c>
      <c r="H42" s="6">
        <v>2.80253284935701E-2</v>
      </c>
      <c r="J42" s="6">
        <v>4.0084044608186799E-2</v>
      </c>
      <c r="K42" s="6">
        <v>3.6407104359632202E-2</v>
      </c>
      <c r="L42" s="6">
        <v>3.5862411303537498E-2</v>
      </c>
      <c r="M42" s="6">
        <v>6.8855931236239801E-2</v>
      </c>
      <c r="N42" s="106">
        <v>0.158252199529824</v>
      </c>
      <c r="O42" s="6">
        <v>0.123041356248642</v>
      </c>
    </row>
    <row r="43" spans="1:15" ht="13.2" customHeight="1" x14ac:dyDescent="0.3">
      <c r="A43" s="1" t="s">
        <v>156</v>
      </c>
      <c r="B43" s="30">
        <v>97</v>
      </c>
      <c r="C43" s="124">
        <v>481352.77818064502</v>
      </c>
      <c r="D43" s="124">
        <v>481352.77818064502</v>
      </c>
      <c r="E43" s="5">
        <v>0.836054956143642</v>
      </c>
      <c r="F43" s="5">
        <v>0.13022529989888601</v>
      </c>
      <c r="G43" s="61">
        <v>2.5104269355231898E-3</v>
      </c>
      <c r="H43" s="5">
        <v>3.1209317021948901E-2</v>
      </c>
      <c r="J43" s="5">
        <v>4.3515176941172198E-2</v>
      </c>
      <c r="K43" s="5">
        <v>4.3515176941172198E-2</v>
      </c>
      <c r="L43" s="5">
        <v>4.2334273545747203E-2</v>
      </c>
      <c r="M43" s="5">
        <v>8.6955031209353301E-2</v>
      </c>
      <c r="N43" s="61">
        <v>0.20021919675695801</v>
      </c>
      <c r="O43" s="5">
        <v>0.13531493985496401</v>
      </c>
    </row>
    <row r="44" spans="1:15" ht="13.2" customHeight="1" x14ac:dyDescent="0.3">
      <c r="A44" s="7" t="s">
        <v>157</v>
      </c>
      <c r="B44" s="101">
        <v>31</v>
      </c>
      <c r="C44" s="125">
        <v>787306.75994007895</v>
      </c>
      <c r="D44" s="125">
        <v>359798.93396218203</v>
      </c>
      <c r="E44" s="8">
        <v>0.82019460090926499</v>
      </c>
      <c r="F44" s="8">
        <v>0.15464885926512001</v>
      </c>
      <c r="G44" s="52">
        <v>2.5585267258545498E-3</v>
      </c>
      <c r="H44" s="52">
        <v>2.2598013099761501E-2</v>
      </c>
      <c r="J44" s="8">
        <v>5.5807904073323901E-2</v>
      </c>
      <c r="K44" s="8">
        <v>4.5811090549078601E-2</v>
      </c>
      <c r="L44" s="8">
        <v>4.3385268723013799E-2</v>
      </c>
      <c r="M44" s="8">
        <v>0.113672803947256</v>
      </c>
      <c r="N44" s="52">
        <v>0.222505145890316</v>
      </c>
      <c r="O44" s="52">
        <v>0.22086215747072799</v>
      </c>
    </row>
    <row r="45" spans="1:15" ht="13.2" customHeight="1" x14ac:dyDescent="0.3">
      <c r="A45" s="28" t="s">
        <v>221</v>
      </c>
      <c r="B45" s="29">
        <v>38</v>
      </c>
      <c r="C45" s="137">
        <v>511502.65096355998</v>
      </c>
      <c r="D45" s="137">
        <v>442591.65283353598</v>
      </c>
      <c r="E45" s="6">
        <v>0.91011144987503201</v>
      </c>
      <c r="F45" s="106">
        <v>6.8060894522859794E-2</v>
      </c>
      <c r="G45" s="106">
        <v>4.7812478900702E-4</v>
      </c>
      <c r="H45" s="106">
        <v>2.1349530813100901E-2</v>
      </c>
      <c r="J45" s="6">
        <v>7.2257272133161202E-2</v>
      </c>
      <c r="K45" s="6">
        <v>6.5665290265371407E-2</v>
      </c>
      <c r="L45" s="6">
        <v>6.5303809891048295E-2</v>
      </c>
      <c r="M45" s="106">
        <v>0.17344179863749401</v>
      </c>
      <c r="N45" s="106">
        <v>0.45916404521248999</v>
      </c>
      <c r="O45" s="106">
        <v>0.35614503935120201</v>
      </c>
    </row>
    <row r="46" spans="1:15" ht="13.2" customHeight="1" x14ac:dyDescent="0.3">
      <c r="A46" s="1" t="s">
        <v>156</v>
      </c>
      <c r="B46" s="30" t="s">
        <v>158</v>
      </c>
      <c r="C46" s="124">
        <v>473973.07284347498</v>
      </c>
      <c r="D46" s="124">
        <v>473973.07284347498</v>
      </c>
      <c r="E46" s="5">
        <v>0.90280375936787605</v>
      </c>
      <c r="F46" s="61">
        <v>7.2879521548275095E-2</v>
      </c>
      <c r="G46" s="61">
        <v>5.7160720836893996E-4</v>
      </c>
      <c r="H46" s="61">
        <v>2.3745111875480798E-2</v>
      </c>
      <c r="J46" s="5">
        <v>6.9078893765220001E-2</v>
      </c>
      <c r="K46" s="5">
        <v>6.9078893765220001E-2</v>
      </c>
      <c r="L46" s="5">
        <v>7.0486498683930393E-2</v>
      </c>
      <c r="M46" s="61">
        <v>0.173604049104568</v>
      </c>
      <c r="N46" s="61">
        <v>0.42844440072407802</v>
      </c>
      <c r="O46" s="61">
        <v>0.35847913435821099</v>
      </c>
    </row>
    <row r="47" spans="1:15" ht="13.2" customHeight="1" x14ac:dyDescent="0.3">
      <c r="A47" s="7" t="s">
        <v>157</v>
      </c>
      <c r="B47" s="101" t="s">
        <v>158</v>
      </c>
      <c r="C47" s="125" t="s">
        <v>158</v>
      </c>
      <c r="D47" s="125" t="s">
        <v>158</v>
      </c>
      <c r="E47" s="8" t="s">
        <v>158</v>
      </c>
      <c r="F47" s="8" t="s">
        <v>158</v>
      </c>
      <c r="G47" s="8" t="s">
        <v>158</v>
      </c>
      <c r="H47" s="8" t="s">
        <v>158</v>
      </c>
      <c r="J47" s="8" t="s">
        <v>158</v>
      </c>
      <c r="K47" s="8" t="s">
        <v>158</v>
      </c>
      <c r="L47" s="8" t="s">
        <v>158</v>
      </c>
      <c r="M47" s="8" t="s">
        <v>158</v>
      </c>
      <c r="N47" s="8" t="s">
        <v>158</v>
      </c>
      <c r="O47" s="8" t="s">
        <v>158</v>
      </c>
    </row>
    <row r="48" spans="1:15" ht="13.2" customHeight="1" x14ac:dyDescent="0.3">
      <c r="A48" s="28" t="s">
        <v>222</v>
      </c>
      <c r="B48" s="29">
        <v>34</v>
      </c>
      <c r="C48" s="137">
        <v>507910.91699587897</v>
      </c>
      <c r="D48" s="137">
        <v>442639.55157851201</v>
      </c>
      <c r="E48" s="6">
        <v>0.83352883467815997</v>
      </c>
      <c r="F48" s="106">
        <v>0.107274840112835</v>
      </c>
      <c r="G48" s="106">
        <v>8.1630788880633597E-3</v>
      </c>
      <c r="H48" s="106">
        <v>5.1033246320942902E-2</v>
      </c>
      <c r="J48" s="6">
        <v>8.44957437681495E-2</v>
      </c>
      <c r="K48" s="6">
        <v>6.5145921339432894E-2</v>
      </c>
      <c r="L48" s="6">
        <v>6.4821504879422107E-2</v>
      </c>
      <c r="M48" s="106">
        <v>0.22121150507944401</v>
      </c>
      <c r="N48" s="106">
        <v>0.22407061374665799</v>
      </c>
      <c r="O48" s="106">
        <v>0.263948720590997</v>
      </c>
    </row>
    <row r="49" spans="1:15" ht="13.2" customHeight="1" x14ac:dyDescent="0.3">
      <c r="A49" s="1" t="s">
        <v>156</v>
      </c>
      <c r="B49" s="30" t="s">
        <v>158</v>
      </c>
      <c r="C49" s="124">
        <v>442989.54728658701</v>
      </c>
      <c r="D49" s="124">
        <v>442989.54728658701</v>
      </c>
      <c r="E49" s="5">
        <v>0.86876936199809096</v>
      </c>
      <c r="F49" s="61">
        <v>6.3936206308620597E-2</v>
      </c>
      <c r="G49" s="61">
        <v>5.2213721490005803E-3</v>
      </c>
      <c r="H49" s="61">
        <v>6.2073059544287303E-2</v>
      </c>
      <c r="J49" s="5">
        <v>7.2745715858552704E-2</v>
      </c>
      <c r="K49" s="5">
        <v>7.2745715858552704E-2</v>
      </c>
      <c r="L49" s="5">
        <v>7.0724834578166001E-2</v>
      </c>
      <c r="M49" s="61">
        <v>0.17477520922294501</v>
      </c>
      <c r="N49" s="61">
        <v>0.314691963655294</v>
      </c>
      <c r="O49" s="61">
        <v>0.25586838445246801</v>
      </c>
    </row>
    <row r="50" spans="1:15" ht="13.2" customHeight="1" x14ac:dyDescent="0.3">
      <c r="A50" s="7" t="s">
        <v>157</v>
      </c>
      <c r="B50" s="101" t="s">
        <v>158</v>
      </c>
      <c r="C50" s="125" t="s">
        <v>158</v>
      </c>
      <c r="D50" s="125" t="s">
        <v>158</v>
      </c>
      <c r="E50" s="8" t="s">
        <v>158</v>
      </c>
      <c r="F50" s="8" t="s">
        <v>158</v>
      </c>
      <c r="G50" s="8" t="s">
        <v>158</v>
      </c>
      <c r="H50" s="8" t="s">
        <v>158</v>
      </c>
      <c r="J50" s="8" t="s">
        <v>158</v>
      </c>
      <c r="K50" s="8" t="s">
        <v>158</v>
      </c>
      <c r="L50" s="8" t="s">
        <v>158</v>
      </c>
      <c r="M50" s="8" t="s">
        <v>158</v>
      </c>
      <c r="N50" s="8" t="s">
        <v>158</v>
      </c>
      <c r="O50" s="8" t="s">
        <v>158</v>
      </c>
    </row>
    <row r="51" spans="1:15" ht="13.2" customHeight="1" x14ac:dyDescent="0.3">
      <c r="A51" s="28" t="s">
        <v>223</v>
      </c>
      <c r="B51" s="29">
        <v>18</v>
      </c>
      <c r="C51" s="137">
        <v>375579.18940316699</v>
      </c>
      <c r="D51" s="137">
        <v>375579.18940316699</v>
      </c>
      <c r="E51" s="6">
        <v>0.83967559262820701</v>
      </c>
      <c r="F51" s="106">
        <v>8.3022018923856897E-2</v>
      </c>
      <c r="G51" s="106">
        <v>9.4465157767719601E-3</v>
      </c>
      <c r="H51" s="106">
        <v>6.7855872671164302E-2</v>
      </c>
      <c r="J51" s="6">
        <v>8.9707642746779503E-2</v>
      </c>
      <c r="K51" s="6">
        <v>8.9707642746779503E-2</v>
      </c>
      <c r="L51" s="6">
        <v>9.7075125901684198E-2</v>
      </c>
      <c r="M51" s="106">
        <v>0.1614582157767</v>
      </c>
      <c r="N51" s="106">
        <v>0.68537663825402395</v>
      </c>
      <c r="O51" s="106">
        <v>0.31284721325688197</v>
      </c>
    </row>
    <row r="52" spans="1:15" ht="13.2" customHeight="1" x14ac:dyDescent="0.3">
      <c r="A52" s="1" t="s">
        <v>156</v>
      </c>
      <c r="B52" s="30">
        <v>18</v>
      </c>
      <c r="C52" s="124">
        <v>375579.18940316699</v>
      </c>
      <c r="D52" s="124">
        <v>375579.18940316699</v>
      </c>
      <c r="E52" s="5">
        <v>0.83967559262820701</v>
      </c>
      <c r="F52" s="61">
        <v>8.3022018923856897E-2</v>
      </c>
      <c r="G52" s="61">
        <v>9.4465157767719601E-3</v>
      </c>
      <c r="H52" s="61">
        <v>6.7855872671164302E-2</v>
      </c>
      <c r="J52" s="5">
        <v>8.9707642746779503E-2</v>
      </c>
      <c r="K52" s="5">
        <v>8.9707642746779503E-2</v>
      </c>
      <c r="L52" s="5">
        <v>9.7075125901684198E-2</v>
      </c>
      <c r="M52" s="61">
        <v>0.1614582157767</v>
      </c>
      <c r="N52" s="61">
        <v>0.68537663825402395</v>
      </c>
      <c r="O52" s="61">
        <v>0.31284721325688197</v>
      </c>
    </row>
    <row r="53" spans="1:15" ht="13.2" customHeight="1" x14ac:dyDescent="0.3">
      <c r="A53" s="7" t="s">
        <v>157</v>
      </c>
      <c r="B53" s="101">
        <v>0</v>
      </c>
      <c r="C53" s="125" t="s">
        <v>158</v>
      </c>
      <c r="D53" s="125" t="s">
        <v>158</v>
      </c>
      <c r="E53" s="8" t="s">
        <v>158</v>
      </c>
      <c r="F53" s="8" t="s">
        <v>158</v>
      </c>
      <c r="G53" s="8" t="s">
        <v>158</v>
      </c>
      <c r="H53" s="8" t="s">
        <v>158</v>
      </c>
      <c r="J53" s="8" t="s">
        <v>158</v>
      </c>
      <c r="K53" s="8" t="s">
        <v>158</v>
      </c>
      <c r="L53" s="8" t="s">
        <v>158</v>
      </c>
      <c r="M53" s="8" t="s">
        <v>158</v>
      </c>
      <c r="N53" s="8" t="s">
        <v>158</v>
      </c>
      <c r="O53" s="8" t="s">
        <v>158</v>
      </c>
    </row>
    <row r="54" spans="1:15" ht="13.2" customHeight="1" x14ac:dyDescent="0.3">
      <c r="A54" s="28" t="s">
        <v>171</v>
      </c>
      <c r="B54" s="29">
        <v>56</v>
      </c>
      <c r="C54" s="137">
        <v>736973.53004788503</v>
      </c>
      <c r="D54" s="137">
        <v>494064.84372311301</v>
      </c>
      <c r="E54" s="6">
        <v>0.67075247433984098</v>
      </c>
      <c r="F54" s="6">
        <v>0.232958752775793</v>
      </c>
      <c r="G54" s="106">
        <v>2.9450323199461899E-2</v>
      </c>
      <c r="H54" s="106">
        <v>6.6838449684903906E-2</v>
      </c>
      <c r="J54" s="6">
        <v>0.10159484250553701</v>
      </c>
      <c r="K54" s="6">
        <v>4.9060102724854303E-2</v>
      </c>
      <c r="L54" s="6">
        <v>4.4076825359906702E-2</v>
      </c>
      <c r="M54" s="6">
        <v>9.9379499502669999E-2</v>
      </c>
      <c r="N54" s="106">
        <v>0.22692861798820901</v>
      </c>
      <c r="O54" s="106">
        <v>0.17757021530772901</v>
      </c>
    </row>
    <row r="55" spans="1:15" ht="13.2" customHeight="1" x14ac:dyDescent="0.3">
      <c r="A55" s="1" t="s">
        <v>156</v>
      </c>
      <c r="B55" s="30">
        <v>45</v>
      </c>
      <c r="C55" s="124">
        <v>475329.795243175</v>
      </c>
      <c r="D55" s="124">
        <v>475329.795243175</v>
      </c>
      <c r="E55" s="5">
        <v>0.69979926170795803</v>
      </c>
      <c r="F55" s="5">
        <v>0.23377104211452701</v>
      </c>
      <c r="G55" s="61">
        <v>1.8167114914823E-2</v>
      </c>
      <c r="H55" s="61">
        <v>4.8262581262692401E-2</v>
      </c>
      <c r="J55" s="5">
        <v>5.74021283065905E-2</v>
      </c>
      <c r="K55" s="5">
        <v>5.74021283065905E-2</v>
      </c>
      <c r="L55" s="5">
        <v>5.84380785587593E-2</v>
      </c>
      <c r="M55" s="5">
        <v>0.13335377291568601</v>
      </c>
      <c r="N55" s="61">
        <v>0.37068828827060202</v>
      </c>
      <c r="O55" s="61">
        <v>0.234339437233724</v>
      </c>
    </row>
    <row r="56" spans="1:15" ht="13.2" customHeight="1" x14ac:dyDescent="0.3">
      <c r="A56" s="7" t="s">
        <v>157</v>
      </c>
      <c r="B56" s="101">
        <v>11</v>
      </c>
      <c r="C56" s="125">
        <v>1402893.82587191</v>
      </c>
      <c r="D56" s="125">
        <v>511448.61237577698</v>
      </c>
      <c r="E56" s="8">
        <v>0.64570405925533503</v>
      </c>
      <c r="F56" s="52">
        <v>0.232258277357721</v>
      </c>
      <c r="G56" s="52">
        <v>3.9180366009937899E-2</v>
      </c>
      <c r="H56" s="52">
        <v>8.2857297377005396E-2</v>
      </c>
      <c r="J56" s="8">
        <v>0.14113044580162601</v>
      </c>
      <c r="K56" s="8">
        <v>0.109344400913085</v>
      </c>
      <c r="L56" s="8">
        <v>8.1216695196907995E-2</v>
      </c>
      <c r="M56" s="52">
        <v>0.18596603743830001</v>
      </c>
      <c r="N56" s="52">
        <v>0.41003063922799099</v>
      </c>
      <c r="O56" s="52">
        <v>0.35664029435901201</v>
      </c>
    </row>
    <row r="57" spans="1:15" ht="13.2" customHeight="1" x14ac:dyDescent="0.3">
      <c r="A57" s="28" t="s">
        <v>224</v>
      </c>
      <c r="B57" s="29">
        <v>6</v>
      </c>
      <c r="C57" s="138">
        <v>260172</v>
      </c>
      <c r="D57" s="138">
        <v>260172</v>
      </c>
      <c r="E57" s="106">
        <v>0.85272755459209004</v>
      </c>
      <c r="F57" s="106">
        <v>0.118905954522393</v>
      </c>
      <c r="G57" s="6">
        <v>0</v>
      </c>
      <c r="H57" s="106">
        <v>2.83664908855168E-2</v>
      </c>
      <c r="J57" s="106">
        <v>0.16341552741814699</v>
      </c>
      <c r="K57" s="106">
        <v>0.16341552741814699</v>
      </c>
      <c r="L57" s="106">
        <v>0.16972793157021099</v>
      </c>
      <c r="M57" s="106">
        <v>0.33494440209507997</v>
      </c>
      <c r="N57" s="6" t="s">
        <v>158</v>
      </c>
      <c r="O57" s="106">
        <v>0.61490926949146396</v>
      </c>
    </row>
    <row r="58" spans="1:15" ht="13.2" customHeight="1" x14ac:dyDescent="0.3">
      <c r="A58" s="1" t="s">
        <v>156</v>
      </c>
      <c r="B58" s="30">
        <v>6</v>
      </c>
      <c r="C58" s="127">
        <v>260172</v>
      </c>
      <c r="D58" s="127">
        <v>260172</v>
      </c>
      <c r="E58" s="61">
        <v>0.85272755459209004</v>
      </c>
      <c r="F58" s="61">
        <v>0.118905954522393</v>
      </c>
      <c r="G58" s="5">
        <v>0</v>
      </c>
      <c r="H58" s="61">
        <v>2.83664908855168E-2</v>
      </c>
      <c r="J58" s="61">
        <v>0.16341552741814699</v>
      </c>
      <c r="K58" s="61">
        <v>0.16341552741814699</v>
      </c>
      <c r="L58" s="61">
        <v>0.16972793157021099</v>
      </c>
      <c r="M58" s="61">
        <v>0.33494440209507997</v>
      </c>
      <c r="N58" s="5" t="s">
        <v>158</v>
      </c>
      <c r="O58" s="61">
        <v>0.61490926949146396</v>
      </c>
    </row>
    <row r="59" spans="1:15" ht="13.2" customHeight="1" x14ac:dyDescent="0.3">
      <c r="A59" s="7" t="s">
        <v>157</v>
      </c>
      <c r="B59" s="101">
        <v>0</v>
      </c>
      <c r="C59" s="125" t="s">
        <v>158</v>
      </c>
      <c r="D59" s="125" t="s">
        <v>158</v>
      </c>
      <c r="E59" s="8" t="s">
        <v>158</v>
      </c>
      <c r="F59" s="8" t="s">
        <v>158</v>
      </c>
      <c r="G59" s="8" t="s">
        <v>158</v>
      </c>
      <c r="H59" s="8" t="s">
        <v>158</v>
      </c>
      <c r="J59" s="8" t="s">
        <v>158</v>
      </c>
      <c r="K59" s="8" t="s">
        <v>158</v>
      </c>
      <c r="L59" s="8" t="s">
        <v>158</v>
      </c>
      <c r="M59" s="8" t="s">
        <v>158</v>
      </c>
      <c r="N59" s="8" t="s">
        <v>158</v>
      </c>
      <c r="O59" s="8" t="s">
        <v>158</v>
      </c>
    </row>
    <row r="60" spans="1:15" ht="13.2" customHeight="1" x14ac:dyDescent="0.3">
      <c r="A60" s="28" t="s">
        <v>225</v>
      </c>
      <c r="B60" s="29">
        <v>39</v>
      </c>
      <c r="C60" s="137">
        <v>297501.54072635598</v>
      </c>
      <c r="D60" s="137">
        <v>292294.98214370402</v>
      </c>
      <c r="E60" s="6">
        <v>0.86363931203180799</v>
      </c>
      <c r="F60" s="106">
        <v>8.9481184534963398E-2</v>
      </c>
      <c r="G60" s="106">
        <v>4.4190681472096698E-3</v>
      </c>
      <c r="H60" s="106">
        <v>4.24604352860187E-2</v>
      </c>
      <c r="J60" s="6">
        <v>8.9669131778918498E-2</v>
      </c>
      <c r="K60" s="6">
        <v>9.0511352406966603E-2</v>
      </c>
      <c r="L60" s="6">
        <v>8.6643588723919196E-2</v>
      </c>
      <c r="M60" s="106">
        <v>0.20317327571162899</v>
      </c>
      <c r="N60" s="106">
        <v>0.333733769550631</v>
      </c>
      <c r="O60" s="106">
        <v>0.22640324906112599</v>
      </c>
    </row>
    <row r="61" spans="1:15" ht="13.2" customHeight="1" x14ac:dyDescent="0.3">
      <c r="A61" s="1" t="s">
        <v>156</v>
      </c>
      <c r="B61" s="30" t="s">
        <v>158</v>
      </c>
      <c r="C61" s="124">
        <v>295402.86554138601</v>
      </c>
      <c r="D61" s="124">
        <v>295402.86554138601</v>
      </c>
      <c r="E61" s="5">
        <v>0.86180247393896803</v>
      </c>
      <c r="F61" s="61">
        <v>9.0800745368955202E-2</v>
      </c>
      <c r="G61" s="61">
        <v>4.0141219517861402E-3</v>
      </c>
      <c r="H61" s="61">
        <v>4.3382658740291201E-2</v>
      </c>
      <c r="J61" s="5">
        <v>9.1928955320565595E-2</v>
      </c>
      <c r="K61" s="5">
        <v>9.1928955320565595E-2</v>
      </c>
      <c r="L61" s="5">
        <v>8.8324240955912903E-2</v>
      </c>
      <c r="M61" s="61">
        <v>0.20320766895803599</v>
      </c>
      <c r="N61" s="61">
        <v>0.366736649720457</v>
      </c>
      <c r="O61" s="61">
        <v>0.22449022862027801</v>
      </c>
    </row>
    <row r="62" spans="1:15" ht="13.2" customHeight="1" x14ac:dyDescent="0.3">
      <c r="A62" s="7" t="s">
        <v>157</v>
      </c>
      <c r="B62" s="101" t="s">
        <v>158</v>
      </c>
      <c r="C62" s="125" t="s">
        <v>158</v>
      </c>
      <c r="D62" s="125" t="s">
        <v>158</v>
      </c>
      <c r="E62" s="8" t="s">
        <v>158</v>
      </c>
      <c r="F62" s="8" t="s">
        <v>158</v>
      </c>
      <c r="G62" s="8" t="s">
        <v>158</v>
      </c>
      <c r="H62" s="8" t="s">
        <v>158</v>
      </c>
      <c r="J62" s="8" t="s">
        <v>158</v>
      </c>
      <c r="K62" s="8" t="s">
        <v>158</v>
      </c>
      <c r="L62" s="8" t="s">
        <v>158</v>
      </c>
      <c r="M62" s="8" t="s">
        <v>158</v>
      </c>
      <c r="N62" s="8" t="s">
        <v>158</v>
      </c>
      <c r="O62" s="8" t="s">
        <v>158</v>
      </c>
    </row>
    <row r="63" spans="1:15" ht="13.2" customHeight="1" x14ac:dyDescent="0.3">
      <c r="A63" s="28" t="s">
        <v>226</v>
      </c>
      <c r="B63" s="29">
        <v>89</v>
      </c>
      <c r="C63" s="137">
        <v>150398.15967720299</v>
      </c>
      <c r="D63" s="137">
        <v>149067.58427595301</v>
      </c>
      <c r="E63" s="6">
        <v>0.83558738302121704</v>
      </c>
      <c r="F63" s="6">
        <v>8.5534188528796407E-2</v>
      </c>
      <c r="G63" s="106">
        <v>1.10420041815567E-2</v>
      </c>
      <c r="H63" s="106">
        <v>6.7836424268430298E-2</v>
      </c>
      <c r="J63" s="6">
        <v>4.0286581317018698E-2</v>
      </c>
      <c r="K63" s="6">
        <v>4.03691824448945E-2</v>
      </c>
      <c r="L63" s="6">
        <v>4.2680164284789997E-2</v>
      </c>
      <c r="M63" s="6">
        <v>0.100942693224358</v>
      </c>
      <c r="N63" s="106">
        <v>0.55565987955519003</v>
      </c>
      <c r="O63" s="106">
        <v>0.186284839878926</v>
      </c>
    </row>
    <row r="64" spans="1:15" ht="13.2" customHeight="1" x14ac:dyDescent="0.3">
      <c r="A64" s="1" t="s">
        <v>156</v>
      </c>
      <c r="B64" s="30" t="s">
        <v>158</v>
      </c>
      <c r="C64" s="124">
        <v>149773.388647755</v>
      </c>
      <c r="D64" s="124">
        <v>149773.388647755</v>
      </c>
      <c r="E64" s="5">
        <v>0.83701551251822204</v>
      </c>
      <c r="F64" s="5">
        <v>8.4936202922139797E-2</v>
      </c>
      <c r="G64" s="61">
        <v>1.1187928574607601E-2</v>
      </c>
      <c r="H64" s="61">
        <v>6.6860355985030998E-2</v>
      </c>
      <c r="J64" s="5">
        <v>4.0594212144879398E-2</v>
      </c>
      <c r="K64" s="5">
        <v>4.0594212144879398E-2</v>
      </c>
      <c r="L64" s="5">
        <v>4.2720656550993899E-2</v>
      </c>
      <c r="M64" s="5">
        <v>0.102649816835457</v>
      </c>
      <c r="N64" s="61">
        <v>0.55369440501193401</v>
      </c>
      <c r="O64" s="61">
        <v>0.19072394523052</v>
      </c>
    </row>
    <row r="65" spans="1:15" ht="13.2" customHeight="1" x14ac:dyDescent="0.3">
      <c r="A65" s="7" t="s">
        <v>157</v>
      </c>
      <c r="B65" s="101" t="s">
        <v>158</v>
      </c>
      <c r="C65" s="125" t="s">
        <v>158</v>
      </c>
      <c r="D65" s="125" t="s">
        <v>158</v>
      </c>
      <c r="E65" s="8" t="s">
        <v>158</v>
      </c>
      <c r="F65" s="8" t="s">
        <v>158</v>
      </c>
      <c r="G65" s="8" t="s">
        <v>158</v>
      </c>
      <c r="H65" s="8" t="s">
        <v>158</v>
      </c>
      <c r="J65" s="8" t="s">
        <v>158</v>
      </c>
      <c r="K65" s="8" t="s">
        <v>158</v>
      </c>
      <c r="L65" s="8" t="s">
        <v>158</v>
      </c>
      <c r="M65" s="8" t="s">
        <v>158</v>
      </c>
      <c r="N65" s="8" t="s">
        <v>158</v>
      </c>
      <c r="O65" s="8" t="s">
        <v>158</v>
      </c>
    </row>
    <row r="66" spans="1:15" ht="13.2" customHeight="1" x14ac:dyDescent="0.3">
      <c r="A66" s="28" t="s">
        <v>227</v>
      </c>
      <c r="B66" s="29">
        <v>483</v>
      </c>
      <c r="C66" s="137">
        <v>128466.826823507</v>
      </c>
      <c r="D66" s="137">
        <v>126324.38470015999</v>
      </c>
      <c r="E66" s="6">
        <v>0.89867305685503696</v>
      </c>
      <c r="F66" s="6">
        <v>5.9735905834343302E-2</v>
      </c>
      <c r="G66" s="106">
        <v>6.8709919425677E-3</v>
      </c>
      <c r="H66" s="6">
        <v>3.4720045368053898E-2</v>
      </c>
      <c r="J66" s="6">
        <v>2.0068560531111699E-2</v>
      </c>
      <c r="K66" s="6">
        <v>1.8781781162352702E-2</v>
      </c>
      <c r="L66" s="6">
        <v>1.8819927370781499E-2</v>
      </c>
      <c r="M66" s="6">
        <v>8.1625831565964702E-2</v>
      </c>
      <c r="N66" s="106">
        <v>0.328249921260099</v>
      </c>
      <c r="O66" s="6">
        <v>0.114887510720247</v>
      </c>
    </row>
    <row r="67" spans="1:15" ht="13.2" customHeight="1" x14ac:dyDescent="0.3">
      <c r="A67" s="1" t="s">
        <v>156</v>
      </c>
      <c r="B67" s="30">
        <v>472</v>
      </c>
      <c r="C67" s="124">
        <v>126176.797716639</v>
      </c>
      <c r="D67" s="124">
        <v>126176.797716639</v>
      </c>
      <c r="E67" s="5">
        <v>0.89840209529617698</v>
      </c>
      <c r="F67" s="5">
        <v>6.02331278562779E-2</v>
      </c>
      <c r="G67" s="61">
        <v>7.0949234186164596E-3</v>
      </c>
      <c r="H67" s="5">
        <v>3.4269853428928403E-2</v>
      </c>
      <c r="J67" s="5">
        <v>1.8948477120105101E-2</v>
      </c>
      <c r="K67" s="5">
        <v>1.8948477120105101E-2</v>
      </c>
      <c r="L67" s="5">
        <v>1.9036141166383899E-2</v>
      </c>
      <c r="M67" s="5">
        <v>8.3050121757039394E-2</v>
      </c>
      <c r="N67" s="61">
        <v>0.32714577272127698</v>
      </c>
      <c r="O67" s="5">
        <v>0.11764316058329601</v>
      </c>
    </row>
    <row r="68" spans="1:15" ht="13.2" customHeight="1" x14ac:dyDescent="0.3">
      <c r="A68" s="7" t="s">
        <v>157</v>
      </c>
      <c r="B68" s="101">
        <v>11</v>
      </c>
      <c r="C68" s="125">
        <v>272703.68539889902</v>
      </c>
      <c r="D68" s="125">
        <v>130782.400533395</v>
      </c>
      <c r="E68" s="8">
        <v>0.90656949847297297</v>
      </c>
      <c r="F68" s="52">
        <v>4.5245715107997797E-2</v>
      </c>
      <c r="G68" s="52">
        <v>3.4511486062922998E-4</v>
      </c>
      <c r="H68" s="52">
        <v>4.78396715584005E-2</v>
      </c>
      <c r="J68" s="8">
        <v>0.13858130961081</v>
      </c>
      <c r="K68" s="8">
        <v>0.13943923488823401</v>
      </c>
      <c r="L68" s="8">
        <v>0.13025567878741501</v>
      </c>
      <c r="M68" s="52">
        <v>0.320810118467517</v>
      </c>
      <c r="N68" s="52">
        <v>1.02421568753845</v>
      </c>
      <c r="O68" s="52">
        <v>0.58502268585440098</v>
      </c>
    </row>
    <row r="69" spans="1:15" ht="13.2" customHeight="1" x14ac:dyDescent="0.3">
      <c r="A69" s="28" t="s">
        <v>172</v>
      </c>
      <c r="B69" s="29">
        <v>35</v>
      </c>
      <c r="C69" s="137">
        <v>660023.46306664299</v>
      </c>
      <c r="D69" s="137">
        <v>488764.96024905599</v>
      </c>
      <c r="E69" s="6">
        <v>0.597308739151032</v>
      </c>
      <c r="F69" s="6">
        <v>0.37824631479564003</v>
      </c>
      <c r="G69" s="106">
        <v>2.8647544045959398E-3</v>
      </c>
      <c r="H69" s="106">
        <v>2.1580191648731501E-2</v>
      </c>
      <c r="J69" s="6">
        <v>0.119108477994186</v>
      </c>
      <c r="K69" s="6">
        <v>7.4202531292901094E-2</v>
      </c>
      <c r="L69" s="6">
        <v>6.9667563390327106E-2</v>
      </c>
      <c r="M69" s="6">
        <v>0.13589174333616599</v>
      </c>
      <c r="N69" s="106">
        <v>0.37960229477449597</v>
      </c>
      <c r="O69" s="106">
        <v>0.227770541773403</v>
      </c>
    </row>
    <row r="70" spans="1:15" ht="13.2" customHeight="1" x14ac:dyDescent="0.3">
      <c r="A70" s="1" t="s">
        <v>156</v>
      </c>
      <c r="B70" s="30">
        <v>27</v>
      </c>
      <c r="C70" s="124">
        <v>474850.52623073303</v>
      </c>
      <c r="D70" s="124">
        <v>474850.52623073303</v>
      </c>
      <c r="E70" s="5">
        <v>0.657875346427371</v>
      </c>
      <c r="F70" s="5">
        <v>0.30821121596480999</v>
      </c>
      <c r="G70" s="61">
        <v>3.1317593706442601E-3</v>
      </c>
      <c r="H70" s="61">
        <v>3.07816782371741E-2</v>
      </c>
      <c r="J70" s="5">
        <v>8.2436674689078601E-2</v>
      </c>
      <c r="K70" s="5">
        <v>8.2436674689078601E-2</v>
      </c>
      <c r="L70" s="5">
        <v>8.6173306901018307E-2</v>
      </c>
      <c r="M70" s="5">
        <v>0.14161927447044001</v>
      </c>
      <c r="N70" s="61">
        <v>0.53218388087382096</v>
      </c>
      <c r="O70" s="61">
        <v>0.229844917650848</v>
      </c>
    </row>
    <row r="71" spans="1:15" ht="13.2" customHeight="1" x14ac:dyDescent="0.3">
      <c r="A71" s="10" t="s">
        <v>157</v>
      </c>
      <c r="B71" s="102">
        <v>8</v>
      </c>
      <c r="C71" s="140">
        <v>1183830.0476739299</v>
      </c>
      <c r="D71" s="140">
        <v>505574.45853362401</v>
      </c>
      <c r="E71" s="11">
        <v>0.52858698280029304</v>
      </c>
      <c r="F71" s="111">
        <v>0.45771147248381799</v>
      </c>
      <c r="G71" s="111">
        <v>2.56179785731088E-3</v>
      </c>
      <c r="H71" s="111">
        <v>1.11397468585778E-2</v>
      </c>
      <c r="J71" s="111">
        <v>0.18073671271139699</v>
      </c>
      <c r="K71" s="111">
        <v>0.16733629635327499</v>
      </c>
      <c r="L71" s="11">
        <v>0.119833642966738</v>
      </c>
      <c r="M71" s="111">
        <v>0.28258144446634398</v>
      </c>
      <c r="N71" s="111">
        <v>0.35927512157882302</v>
      </c>
      <c r="O71" s="111">
        <v>0.39492393556930799</v>
      </c>
    </row>
    <row r="72" spans="1:15" ht="169.2" customHeight="1" x14ac:dyDescent="0.3">
      <c r="A72" s="165" t="s">
        <v>597</v>
      </c>
      <c r="B72" s="166"/>
      <c r="C72" s="166"/>
      <c r="D72" s="166"/>
      <c r="E72" s="166"/>
      <c r="F72" s="166"/>
      <c r="G72" s="166"/>
      <c r="H72" s="166"/>
    </row>
    <row r="73" spans="1:15" ht="13.2" customHeight="1" x14ac:dyDescent="0.3"/>
    <row r="74" spans="1:15" ht="13.2" customHeight="1" x14ac:dyDescent="0.3"/>
    <row r="75" spans="1:15" ht="13.2" customHeight="1" x14ac:dyDescent="0.3"/>
    <row r="76" spans="1:15" ht="13.2" customHeight="1" x14ac:dyDescent="0.3"/>
    <row r="77" spans="1:15" ht="13.2" customHeight="1" x14ac:dyDescent="0.3"/>
    <row r="78" spans="1:15" ht="13.2" customHeight="1" x14ac:dyDescent="0.3"/>
    <row r="79" spans="1:15" ht="13.2" customHeight="1" x14ac:dyDescent="0.3"/>
    <row r="80" spans="1:15"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5">
    <mergeCell ref="A72:H72"/>
    <mergeCell ref="A2:H2"/>
    <mergeCell ref="A3:A5"/>
    <mergeCell ref="B3:B5"/>
    <mergeCell ref="C3:D3"/>
    <mergeCell ref="J3:O3"/>
    <mergeCell ref="E3:H3"/>
    <mergeCell ref="J4:K4"/>
    <mergeCell ref="L5:O5"/>
    <mergeCell ref="C4:C5"/>
    <mergeCell ref="D4:D5"/>
    <mergeCell ref="E4:E5"/>
    <mergeCell ref="F4:F5"/>
    <mergeCell ref="G4:G5"/>
    <mergeCell ref="H4:H5"/>
  </mergeCells>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399</v>
      </c>
      <c r="J1" s="14" t="str">
        <f>HYPERLINK("#'Verzeichnis'!A1", "Zurück zum Verzeichnis")</f>
        <v>Zurück zum Verzeichnis</v>
      </c>
      <c r="O1" s="1"/>
    </row>
    <row r="2" spans="1:20" ht="13.2" customHeight="1" x14ac:dyDescent="0.3">
      <c r="A2" s="170" t="s">
        <v>40</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6"/>
      <c r="J3" s="166"/>
      <c r="L3" s="167" t="s">
        <v>73</v>
      </c>
      <c r="M3" s="167"/>
      <c r="N3" s="166"/>
      <c r="O3" s="166"/>
      <c r="P3" s="166"/>
      <c r="Q3" s="166"/>
      <c r="R3" s="166"/>
      <c r="S3" s="166"/>
      <c r="T3" s="166"/>
    </row>
    <row r="4" spans="1:20" ht="13.2" customHeight="1" x14ac:dyDescent="0.3">
      <c r="A4" s="166"/>
      <c r="B4" s="167" t="s">
        <v>176</v>
      </c>
      <c r="C4" s="167" t="s">
        <v>177</v>
      </c>
      <c r="D4" s="173" t="s">
        <v>87</v>
      </c>
      <c r="E4" s="173" t="s">
        <v>375</v>
      </c>
      <c r="F4" s="173" t="s">
        <v>90</v>
      </c>
      <c r="G4" s="173" t="s">
        <v>376</v>
      </c>
      <c r="H4" s="173" t="s">
        <v>377</v>
      </c>
      <c r="I4" s="173" t="s">
        <v>92</v>
      </c>
      <c r="J4" s="173" t="s">
        <v>93</v>
      </c>
      <c r="L4" s="167" t="s">
        <v>79</v>
      </c>
      <c r="M4" s="167"/>
      <c r="N4" s="173" t="s">
        <v>87</v>
      </c>
      <c r="O4" s="173" t="s">
        <v>375</v>
      </c>
      <c r="P4" s="173" t="s">
        <v>90</v>
      </c>
      <c r="Q4" s="173" t="s">
        <v>376</v>
      </c>
      <c r="R4" s="173" t="s">
        <v>377</v>
      </c>
      <c r="S4" s="173" t="s">
        <v>92</v>
      </c>
      <c r="T4" s="173" t="s">
        <v>93</v>
      </c>
    </row>
    <row r="5" spans="1:20" ht="13.2" customHeight="1" x14ac:dyDescent="0.3">
      <c r="A5" s="166"/>
      <c r="B5" s="167"/>
      <c r="C5" s="167"/>
      <c r="D5" s="173"/>
      <c r="E5" s="173"/>
      <c r="F5" s="173"/>
      <c r="G5" s="173"/>
      <c r="H5" s="173"/>
      <c r="I5" s="173"/>
      <c r="J5" s="173"/>
      <c r="L5" s="167"/>
      <c r="M5" s="167"/>
      <c r="N5" s="173"/>
      <c r="O5" s="173"/>
      <c r="P5" s="173"/>
      <c r="Q5" s="173"/>
      <c r="R5" s="173"/>
      <c r="S5" s="173"/>
      <c r="T5" s="173"/>
    </row>
    <row r="6" spans="1:20" ht="13.2" customHeight="1" x14ac:dyDescent="0.3">
      <c r="A6" s="166"/>
      <c r="B6" s="167"/>
      <c r="C6" s="167"/>
      <c r="D6" s="173"/>
      <c r="E6" s="173"/>
      <c r="F6" s="173"/>
      <c r="G6" s="173"/>
      <c r="H6" s="173"/>
      <c r="I6" s="173"/>
      <c r="J6" s="173"/>
      <c r="L6" s="167"/>
      <c r="M6" s="167"/>
      <c r="N6" s="173"/>
      <c r="O6" s="173"/>
      <c r="P6" s="173"/>
      <c r="Q6" s="173"/>
      <c r="R6" s="173"/>
      <c r="S6" s="173"/>
      <c r="T6" s="173"/>
    </row>
    <row r="7" spans="1:20" ht="13.2" customHeight="1" x14ac:dyDescent="0.3">
      <c r="A7" s="166" t="s">
        <v>372</v>
      </c>
      <c r="B7" s="167" t="s">
        <v>350</v>
      </c>
      <c r="C7" s="167" t="s">
        <v>351</v>
      </c>
      <c r="D7" s="173" t="s">
        <v>353</v>
      </c>
      <c r="E7" s="173" t="s">
        <v>354</v>
      </c>
      <c r="F7" s="173" t="s">
        <v>355</v>
      </c>
      <c r="G7" s="173" t="s">
        <v>378</v>
      </c>
      <c r="H7" s="173" t="s">
        <v>379</v>
      </c>
      <c r="I7" s="173" t="s">
        <v>356</v>
      </c>
      <c r="J7" s="173" t="s">
        <v>380</v>
      </c>
      <c r="K7" t="s">
        <v>66</v>
      </c>
      <c r="L7" s="16" t="s">
        <v>176</v>
      </c>
      <c r="M7" s="16" t="s">
        <v>177</v>
      </c>
      <c r="N7" s="173" t="s">
        <v>177</v>
      </c>
      <c r="O7" s="173" t="s">
        <v>361</v>
      </c>
      <c r="P7" s="173" t="s">
        <v>362</v>
      </c>
      <c r="Q7" s="173" t="s">
        <v>381</v>
      </c>
      <c r="R7" s="173" t="s">
        <v>382</v>
      </c>
      <c r="S7" s="173" t="s">
        <v>363</v>
      </c>
      <c r="T7" s="173" t="s">
        <v>383</v>
      </c>
    </row>
    <row r="8" spans="1:20" ht="13.2" customHeight="1" x14ac:dyDescent="0.3">
      <c r="A8" s="28" t="s">
        <v>122</v>
      </c>
      <c r="B8" s="137">
        <v>202916.027072028</v>
      </c>
      <c r="C8" s="137">
        <v>168322.26703159499</v>
      </c>
      <c r="D8" s="6">
        <v>0.54985878315689096</v>
      </c>
      <c r="E8" s="6">
        <v>6.1185566434022502E-2</v>
      </c>
      <c r="F8" s="6">
        <v>0.11027432997417</v>
      </c>
      <c r="G8" s="6">
        <v>3.0226057224442299E-2</v>
      </c>
      <c r="H8" s="6">
        <v>1.8033444702793101E-2</v>
      </c>
      <c r="I8" s="6">
        <v>6.7147845576329995E-2</v>
      </c>
      <c r="J8" s="6">
        <v>7.9073438665239002E-3</v>
      </c>
      <c r="L8" s="6">
        <v>3.0032557071103E-2</v>
      </c>
      <c r="M8" s="6">
        <v>2.3566404151927699E-2</v>
      </c>
      <c r="N8" s="6">
        <v>2.45036087078002E-2</v>
      </c>
      <c r="O8" s="6">
        <v>9.5503750055011993E-2</v>
      </c>
      <c r="P8" s="6">
        <v>1.95932657616938E-2</v>
      </c>
      <c r="Q8" s="6">
        <v>2.72345516384703E-2</v>
      </c>
      <c r="R8" s="6">
        <v>3.7290216098883298E-2</v>
      </c>
      <c r="S8" s="6">
        <v>3.3049794903414503E-2</v>
      </c>
      <c r="T8" s="6">
        <v>7.9427738740696197E-2</v>
      </c>
    </row>
    <row r="9" spans="1:20" ht="13.2" customHeight="1" x14ac:dyDescent="0.3">
      <c r="A9" s="1" t="s">
        <v>156</v>
      </c>
      <c r="B9" s="124">
        <v>151052.30399205</v>
      </c>
      <c r="C9" s="124">
        <v>151052.30399205</v>
      </c>
      <c r="D9" s="5">
        <v>0.51866034949046302</v>
      </c>
      <c r="E9" s="5">
        <v>5.7851714131226598E-2</v>
      </c>
      <c r="F9" s="5">
        <v>0.11753759407957</v>
      </c>
      <c r="G9" s="5">
        <v>3.4030693335203199E-2</v>
      </c>
      <c r="H9" s="5">
        <v>2.3876748015423301E-2</v>
      </c>
      <c r="I9" s="5">
        <v>7.4073797658870594E-2</v>
      </c>
      <c r="J9" s="5">
        <v>7.5938799550858598E-3</v>
      </c>
      <c r="L9" s="5">
        <v>2.8919170262003201E-2</v>
      </c>
      <c r="M9" s="5">
        <v>2.8919170262003201E-2</v>
      </c>
      <c r="N9" s="5">
        <v>3.1454161238029799E-2</v>
      </c>
      <c r="O9" s="5">
        <v>0.14022887411731</v>
      </c>
      <c r="P9" s="5">
        <v>2.2056816807294599E-2</v>
      </c>
      <c r="Q9" s="5">
        <v>3.13330575172951E-2</v>
      </c>
      <c r="R9" s="5">
        <v>3.7810338024619E-2</v>
      </c>
      <c r="S9" s="5">
        <v>3.6954701537947401E-2</v>
      </c>
      <c r="T9" s="5">
        <v>7.5965594939536002E-2</v>
      </c>
    </row>
    <row r="10" spans="1:20" ht="13.2" customHeight="1" x14ac:dyDescent="0.3">
      <c r="A10" s="7" t="s">
        <v>157</v>
      </c>
      <c r="B10" s="125">
        <v>475113.27872361802</v>
      </c>
      <c r="C10" s="125">
        <v>208003.474084168</v>
      </c>
      <c r="D10" s="8">
        <v>0.60191624891770701</v>
      </c>
      <c r="E10" s="8">
        <v>6.6748406670170998E-2</v>
      </c>
      <c r="F10" s="8">
        <v>9.8154903514455896E-2</v>
      </c>
      <c r="G10" s="8">
        <v>2.3877670757803199E-2</v>
      </c>
      <c r="H10" s="8">
        <v>8.2833538687581906E-3</v>
      </c>
      <c r="I10" s="8">
        <v>5.5591255356037497E-2</v>
      </c>
      <c r="J10" s="52">
        <v>8.4303873311865705E-3</v>
      </c>
      <c r="L10" s="8">
        <v>5.2508574401932198E-2</v>
      </c>
      <c r="M10" s="8">
        <v>4.4478879799602501E-2</v>
      </c>
      <c r="N10" s="8">
        <v>4.1816903213391002E-2</v>
      </c>
      <c r="O10" s="8">
        <v>9.7423192031561107E-2</v>
      </c>
      <c r="P10" s="8">
        <v>4.5032533285377499E-2</v>
      </c>
      <c r="Q10" s="8">
        <v>5.7714703799281397E-2</v>
      </c>
      <c r="R10" s="8">
        <v>0.10418636761149</v>
      </c>
      <c r="S10" s="8">
        <v>7.7408687938522597E-2</v>
      </c>
      <c r="T10" s="52">
        <v>0.208897596539798</v>
      </c>
    </row>
    <row r="11" spans="1:20" ht="13.2" customHeight="1" x14ac:dyDescent="0.3">
      <c r="A11" s="28" t="s">
        <v>213</v>
      </c>
      <c r="B11" s="137">
        <v>263375.57007099601</v>
      </c>
      <c r="C11" s="137">
        <v>201579.27940820399</v>
      </c>
      <c r="D11" s="6">
        <v>0.61168019460182999</v>
      </c>
      <c r="E11" s="6">
        <v>4.28021802098561E-2</v>
      </c>
      <c r="F11" s="6">
        <v>9.3844414043954105E-2</v>
      </c>
      <c r="G11" s="6">
        <v>2.3586382178144301E-2</v>
      </c>
      <c r="H11" s="6">
        <v>1.9519832398506399E-2</v>
      </c>
      <c r="I11" s="6">
        <v>5.57889430384573E-2</v>
      </c>
      <c r="J11" s="6">
        <v>6.3589913036556003E-3</v>
      </c>
      <c r="L11" s="6">
        <v>2.6596561552341799E-2</v>
      </c>
      <c r="M11" s="6">
        <v>2.3091271305731499E-2</v>
      </c>
      <c r="N11" s="6">
        <v>2.57701145036381E-2</v>
      </c>
      <c r="O11" s="6">
        <v>5.2989916634310401E-2</v>
      </c>
      <c r="P11" s="6">
        <v>2.5249697360009201E-2</v>
      </c>
      <c r="Q11" s="6">
        <v>3.8721982275531301E-2</v>
      </c>
      <c r="R11" s="6">
        <v>5.6742063291938899E-2</v>
      </c>
      <c r="S11" s="6">
        <v>4.3664639113429098E-2</v>
      </c>
      <c r="T11" s="6">
        <v>9.9787954398647696E-2</v>
      </c>
    </row>
    <row r="12" spans="1:20" ht="13.2" customHeight="1" x14ac:dyDescent="0.3">
      <c r="A12" s="1" t="s">
        <v>156</v>
      </c>
      <c r="B12" s="124">
        <v>220784.64944644499</v>
      </c>
      <c r="C12" s="124">
        <v>220784.64944644499</v>
      </c>
      <c r="D12" s="5">
        <v>0.59387332949787797</v>
      </c>
      <c r="E12" s="5">
        <v>4.01272345620311E-2</v>
      </c>
      <c r="F12" s="5">
        <v>9.6182428960690097E-2</v>
      </c>
      <c r="G12" s="5">
        <v>2.56721360233199E-2</v>
      </c>
      <c r="H12" s="5">
        <v>2.51175164500952E-2</v>
      </c>
      <c r="I12" s="5">
        <v>6.1765005708382899E-2</v>
      </c>
      <c r="J12" s="5">
        <v>7.0203699609100497E-3</v>
      </c>
      <c r="L12" s="5">
        <v>2.8151393608805499E-2</v>
      </c>
      <c r="M12" s="5">
        <v>2.8151393608805499E-2</v>
      </c>
      <c r="N12" s="5">
        <v>3.2689818377708603E-2</v>
      </c>
      <c r="O12" s="5">
        <v>6.6868021526923005E-2</v>
      </c>
      <c r="P12" s="5">
        <v>2.6803891237445199E-2</v>
      </c>
      <c r="Q12" s="5">
        <v>4.0865526165162203E-2</v>
      </c>
      <c r="R12" s="5">
        <v>5.5678576029652899E-2</v>
      </c>
      <c r="S12" s="5">
        <v>4.9062419415705098E-2</v>
      </c>
      <c r="T12" s="5">
        <v>0.115958164665174</v>
      </c>
    </row>
    <row r="13" spans="1:20" ht="13.2" customHeight="1" x14ac:dyDescent="0.3">
      <c r="A13" s="7" t="s">
        <v>157</v>
      </c>
      <c r="B13" s="125">
        <v>383394.47621509602</v>
      </c>
      <c r="C13" s="125">
        <v>176644.29604323299</v>
      </c>
      <c r="D13" s="8">
        <v>0.64057655389720403</v>
      </c>
      <c r="E13" s="8">
        <v>4.7142988661198502E-2</v>
      </c>
      <c r="F13" s="8">
        <v>9.0050365025356599E-2</v>
      </c>
      <c r="G13" s="8">
        <v>2.02016936234744E-2</v>
      </c>
      <c r="H13" s="8">
        <v>1.0436106058557101E-2</v>
      </c>
      <c r="I13" s="8">
        <v>4.6091197080719501E-2</v>
      </c>
      <c r="J13" s="52">
        <v>5.28572909839103E-3</v>
      </c>
      <c r="L13" s="8">
        <v>4.3368793761371198E-2</v>
      </c>
      <c r="M13" s="8">
        <v>3.6804729349511199E-2</v>
      </c>
      <c r="N13" s="8">
        <v>3.9993124500069401E-2</v>
      </c>
      <c r="O13" s="8">
        <v>8.8948457385751301E-2</v>
      </c>
      <c r="P13" s="8">
        <v>5.27793718558991E-2</v>
      </c>
      <c r="Q13" s="8">
        <v>8.1641694088097905E-2</v>
      </c>
      <c r="R13" s="8">
        <v>0.111505916145841</v>
      </c>
      <c r="S13" s="8">
        <v>7.5601038185784203E-2</v>
      </c>
      <c r="T13" s="52">
        <v>0.168988352178325</v>
      </c>
    </row>
    <row r="14" spans="1:20" ht="13.2" customHeight="1" x14ac:dyDescent="0.3">
      <c r="A14" s="28" t="s">
        <v>214</v>
      </c>
      <c r="B14" s="138">
        <v>416790.75</v>
      </c>
      <c r="C14" s="138">
        <v>208395.375</v>
      </c>
      <c r="D14" s="106">
        <v>0.55011337623655698</v>
      </c>
      <c r="E14" s="106">
        <v>7.2256681960112298E-2</v>
      </c>
      <c r="F14" s="106">
        <v>8.0310083657086903E-2</v>
      </c>
      <c r="G14" s="106">
        <v>2.5530397047759199E-2</v>
      </c>
      <c r="H14" s="106">
        <v>2.6948374773992301E-2</v>
      </c>
      <c r="I14" s="106">
        <v>7.8048957020599302E-2</v>
      </c>
      <c r="J14" s="106">
        <v>4.6012297537793203E-3</v>
      </c>
      <c r="L14" s="106">
        <v>0.60087203570755998</v>
      </c>
      <c r="M14" s="106">
        <v>0.261391745594308</v>
      </c>
      <c r="N14" s="106">
        <v>0.28831334368078498</v>
      </c>
      <c r="O14" s="106">
        <v>0.29195227642640298</v>
      </c>
      <c r="P14" s="106">
        <v>0.28457848897892801</v>
      </c>
      <c r="Q14" s="106">
        <v>0.165178674018019</v>
      </c>
      <c r="R14" s="106">
        <v>0.34054827604271398</v>
      </c>
      <c r="S14" s="106">
        <v>0.42409458544263201</v>
      </c>
      <c r="T14" s="106">
        <v>0.60260030190612601</v>
      </c>
    </row>
    <row r="15" spans="1:20" ht="13.2" customHeight="1" x14ac:dyDescent="0.3">
      <c r="A15" s="1" t="s">
        <v>156</v>
      </c>
      <c r="B15" s="127">
        <v>84526.375</v>
      </c>
      <c r="C15" s="127">
        <v>84526.375</v>
      </c>
      <c r="D15" s="61">
        <v>0.44172159281644302</v>
      </c>
      <c r="E15" s="61">
        <v>5.6501594916379599E-2</v>
      </c>
      <c r="F15" s="61">
        <v>7.9062600283047693E-2</v>
      </c>
      <c r="G15" s="61">
        <v>7.2291045250668803E-2</v>
      </c>
      <c r="H15" s="61">
        <v>9.8856717799621699E-2</v>
      </c>
      <c r="I15" s="61">
        <v>4.1870067183172099E-2</v>
      </c>
      <c r="J15" s="61">
        <v>5.7703882368077396E-3</v>
      </c>
      <c r="L15" s="61">
        <v>0.22243294975379199</v>
      </c>
      <c r="M15" s="61">
        <v>0.22243294975379199</v>
      </c>
      <c r="N15" s="61">
        <v>0.29250578368401903</v>
      </c>
      <c r="O15" s="61">
        <v>0.40482835152019098</v>
      </c>
      <c r="P15" s="61">
        <v>0.44516366709844402</v>
      </c>
      <c r="Q15" s="61">
        <v>0.25304972028834399</v>
      </c>
      <c r="R15" s="61">
        <v>0.341851503708749</v>
      </c>
      <c r="S15" s="61">
        <v>0.23793758012994401</v>
      </c>
      <c r="T15" s="61">
        <v>0.49484921575375801</v>
      </c>
    </row>
    <row r="16" spans="1:20" ht="13.2" customHeight="1" x14ac:dyDescent="0.3">
      <c r="A16" s="7" t="s">
        <v>157</v>
      </c>
      <c r="B16" s="125" t="s">
        <v>158</v>
      </c>
      <c r="C16" s="125" t="s">
        <v>158</v>
      </c>
      <c r="D16" s="8" t="s">
        <v>158</v>
      </c>
      <c r="E16" s="8" t="s">
        <v>158</v>
      </c>
      <c r="F16" s="8" t="s">
        <v>158</v>
      </c>
      <c r="G16" s="8" t="s">
        <v>158</v>
      </c>
      <c r="H16" s="8" t="s">
        <v>158</v>
      </c>
      <c r="I16" s="8" t="s">
        <v>158</v>
      </c>
      <c r="J16" s="8"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319845.44620183902</v>
      </c>
      <c r="C17" s="137">
        <v>284279.40427084302</v>
      </c>
      <c r="D17" s="6">
        <v>0.51624748605237503</v>
      </c>
      <c r="E17" s="106">
        <v>0.120402770849472</v>
      </c>
      <c r="F17" s="6">
        <v>9.80644394993474E-2</v>
      </c>
      <c r="G17" s="106">
        <v>3.8221137833979499E-2</v>
      </c>
      <c r="H17" s="106">
        <v>1.1365373515664801E-2</v>
      </c>
      <c r="I17" s="106">
        <v>7.2841839608579304E-2</v>
      </c>
      <c r="J17" s="106">
        <v>9.5366998299555601E-3</v>
      </c>
      <c r="L17" s="6">
        <v>0.13619803014958701</v>
      </c>
      <c r="M17" s="6">
        <v>0.10861406939181401</v>
      </c>
      <c r="N17" s="6">
        <v>0.112886170181836</v>
      </c>
      <c r="O17" s="106">
        <v>0.26237073005493999</v>
      </c>
      <c r="P17" s="6">
        <v>9.3799263169416294E-2</v>
      </c>
      <c r="Q17" s="106">
        <v>0.162858492242164</v>
      </c>
      <c r="R17" s="106">
        <v>0.28009622671321899</v>
      </c>
      <c r="S17" s="106">
        <v>0.159524422124218</v>
      </c>
      <c r="T17" s="106">
        <v>0.37925564618274799</v>
      </c>
    </row>
    <row r="18" spans="1:20" ht="13.2" customHeight="1" x14ac:dyDescent="0.3">
      <c r="A18" s="1" t="s">
        <v>156</v>
      </c>
      <c r="B18" s="124">
        <v>264675.56124108599</v>
      </c>
      <c r="C18" s="124">
        <v>264675.56124108599</v>
      </c>
      <c r="D18" s="5">
        <v>0.495534198450022</v>
      </c>
      <c r="E18" s="61">
        <v>0.107044253265141</v>
      </c>
      <c r="F18" s="5">
        <v>9.6489253109479103E-2</v>
      </c>
      <c r="G18" s="61">
        <v>3.8738021924484597E-2</v>
      </c>
      <c r="H18" s="61">
        <v>1.13388772969537E-2</v>
      </c>
      <c r="I18" s="61">
        <v>8.1665083873123906E-2</v>
      </c>
      <c r="J18" s="61">
        <v>1.31725762267149E-2</v>
      </c>
      <c r="L18" s="5">
        <v>0.12080160581919799</v>
      </c>
      <c r="M18" s="5">
        <v>0.12080160581919799</v>
      </c>
      <c r="N18" s="5">
        <v>0.120788767665402</v>
      </c>
      <c r="O18" s="61">
        <v>0.33101823219638699</v>
      </c>
      <c r="P18" s="5">
        <v>0.101820186165011</v>
      </c>
      <c r="Q18" s="61">
        <v>0.162960144772127</v>
      </c>
      <c r="R18" s="61">
        <v>0.32598727202035299</v>
      </c>
      <c r="S18" s="61">
        <v>0.176440846282296</v>
      </c>
      <c r="T18" s="61">
        <v>0.33450176973158002</v>
      </c>
    </row>
    <row r="19" spans="1:20" ht="13.2" customHeight="1" x14ac:dyDescent="0.3">
      <c r="A19" s="7" t="s">
        <v>157</v>
      </c>
      <c r="B19" s="125" t="s">
        <v>158</v>
      </c>
      <c r="C19" s="125" t="s">
        <v>158</v>
      </c>
      <c r="D19" s="8" t="s">
        <v>158</v>
      </c>
      <c r="E19" s="8" t="s">
        <v>158</v>
      </c>
      <c r="F19" s="8" t="s">
        <v>158</v>
      </c>
      <c r="G19" s="8" t="s">
        <v>158</v>
      </c>
      <c r="H19" s="8" t="s">
        <v>158</v>
      </c>
      <c r="I19" s="8" t="s">
        <v>158</v>
      </c>
      <c r="J19" s="8"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383843.69877321</v>
      </c>
      <c r="C20" s="137">
        <v>293230.14070415398</v>
      </c>
      <c r="D20" s="6">
        <v>0.49410887130220599</v>
      </c>
      <c r="E20" s="106">
        <v>8.6848760513827006E-2</v>
      </c>
      <c r="F20" s="6">
        <v>0.126256832949278</v>
      </c>
      <c r="G20" s="6">
        <v>3.6009665998870101E-2</v>
      </c>
      <c r="H20" s="106">
        <v>1.2960069676280101E-2</v>
      </c>
      <c r="I20" s="106">
        <v>6.9720735649909396E-2</v>
      </c>
      <c r="J20" s="106">
        <v>8.9596696339867693E-3</v>
      </c>
      <c r="L20" s="6">
        <v>0.11105980814621701</v>
      </c>
      <c r="M20" s="6">
        <v>8.0600174013266704E-2</v>
      </c>
      <c r="N20" s="6">
        <v>8.88698006170556E-2</v>
      </c>
      <c r="O20" s="106">
        <v>0.208543624214856</v>
      </c>
      <c r="P20" s="6">
        <v>0.108887527825372</v>
      </c>
      <c r="Q20" s="6">
        <v>0.10166955487657101</v>
      </c>
      <c r="R20" s="106">
        <v>0.23957609776271699</v>
      </c>
      <c r="S20" s="106">
        <v>0.26435665278974702</v>
      </c>
      <c r="T20" s="106">
        <v>0.23743874733231701</v>
      </c>
    </row>
    <row r="21" spans="1:20" ht="13.2" customHeight="1" x14ac:dyDescent="0.3">
      <c r="A21" s="1" t="s">
        <v>156</v>
      </c>
      <c r="B21" s="124">
        <v>319929.17485739401</v>
      </c>
      <c r="C21" s="124">
        <v>319929.17485739401</v>
      </c>
      <c r="D21" s="5">
        <v>0.46984076312595502</v>
      </c>
      <c r="E21" s="61">
        <v>9.5612373630202196E-2</v>
      </c>
      <c r="F21" s="5">
        <v>0.12061234175952899</v>
      </c>
      <c r="G21" s="5">
        <v>3.6090467146154201E-2</v>
      </c>
      <c r="H21" s="61">
        <v>1.9076166347010998E-2</v>
      </c>
      <c r="I21" s="61">
        <v>8.1789384962595302E-2</v>
      </c>
      <c r="J21" s="61">
        <v>7.0388412446313001E-3</v>
      </c>
      <c r="L21" s="5">
        <v>9.9942302518872303E-2</v>
      </c>
      <c r="M21" s="5">
        <v>9.9942302518872303E-2</v>
      </c>
      <c r="N21" s="5">
        <v>0.12008497872429499</v>
      </c>
      <c r="O21" s="61">
        <v>0.26337122324594497</v>
      </c>
      <c r="P21" s="5">
        <v>0.13884830324879499</v>
      </c>
      <c r="Q21" s="5">
        <v>0.10755007567951</v>
      </c>
      <c r="R21" s="61">
        <v>0.19821080166131999</v>
      </c>
      <c r="S21" s="61">
        <v>0.31538753451936902</v>
      </c>
      <c r="T21" s="61">
        <v>0.33632403148795698</v>
      </c>
    </row>
    <row r="22" spans="1:20" ht="13.2" customHeight="1" x14ac:dyDescent="0.3">
      <c r="A22" s="7" t="s">
        <v>157</v>
      </c>
      <c r="B22" s="139">
        <v>581484.40434192703</v>
      </c>
      <c r="C22" s="125">
        <v>256772.92150988599</v>
      </c>
      <c r="D22" s="8">
        <v>0.535397316995329</v>
      </c>
      <c r="E22" s="52">
        <v>7.1938823505012406E-2</v>
      </c>
      <c r="F22" s="52">
        <v>0.13586006474059201</v>
      </c>
      <c r="G22" s="52">
        <v>3.5872195300398202E-2</v>
      </c>
      <c r="H22" s="52">
        <v>2.5544738461737802E-3</v>
      </c>
      <c r="I22" s="52">
        <v>4.9187788948121501E-2</v>
      </c>
      <c r="J22" s="52">
        <v>1.2227663087111601E-2</v>
      </c>
      <c r="L22" s="52">
        <v>0.20128663252135201</v>
      </c>
      <c r="M22" s="8">
        <v>0.12537913296231301</v>
      </c>
      <c r="N22" s="8">
        <v>0.12388715286325799</v>
      </c>
      <c r="O22" s="52">
        <v>0.17250101817410199</v>
      </c>
      <c r="P22" s="52">
        <v>0.18039937590902499</v>
      </c>
      <c r="Q22" s="52">
        <v>0.22342328504106099</v>
      </c>
      <c r="R22" s="52">
        <v>0.90297005914666895</v>
      </c>
      <c r="S22" s="52">
        <v>0.188434808508011</v>
      </c>
      <c r="T22" s="52">
        <v>0.364555730746977</v>
      </c>
    </row>
    <row r="23" spans="1:20" ht="13.2" customHeight="1" x14ac:dyDescent="0.3">
      <c r="A23" s="28" t="s">
        <v>168</v>
      </c>
      <c r="B23" s="137">
        <v>371817.81351095001</v>
      </c>
      <c r="C23" s="137">
        <v>300117.76374205702</v>
      </c>
      <c r="D23" s="6">
        <v>0.56782558512453496</v>
      </c>
      <c r="E23" s="106">
        <v>8.1217540413489803E-2</v>
      </c>
      <c r="F23" s="6">
        <v>0.11042762798668999</v>
      </c>
      <c r="G23" s="6">
        <v>2.38068756652733E-2</v>
      </c>
      <c r="H23" s="106">
        <v>1.15961120217452E-2</v>
      </c>
      <c r="I23" s="106">
        <v>6.3734127056377807E-2</v>
      </c>
      <c r="J23" s="106">
        <v>8.5123435479701106E-3</v>
      </c>
      <c r="L23" s="6">
        <v>0.123177096993801</v>
      </c>
      <c r="M23" s="6">
        <v>0.10154153408703499</v>
      </c>
      <c r="N23" s="6">
        <v>0.11240026988255999</v>
      </c>
      <c r="O23" s="106">
        <v>0.153717430202188</v>
      </c>
      <c r="P23" s="6">
        <v>8.7526369708582394E-2</v>
      </c>
      <c r="Q23" s="6">
        <v>0.11424675235220599</v>
      </c>
      <c r="R23" s="106">
        <v>0.24759653235312801</v>
      </c>
      <c r="S23" s="106">
        <v>0.17404455546776301</v>
      </c>
      <c r="T23" s="106">
        <v>0.38537613581228097</v>
      </c>
    </row>
    <row r="24" spans="1:20" ht="13.2" customHeight="1" x14ac:dyDescent="0.3">
      <c r="A24" s="1" t="s">
        <v>156</v>
      </c>
      <c r="B24" s="124">
        <v>298230.53980158002</v>
      </c>
      <c r="C24" s="124">
        <v>298230.53980158002</v>
      </c>
      <c r="D24" s="5">
        <v>0.55562246498741397</v>
      </c>
      <c r="E24" s="61">
        <v>7.2317372744275493E-2</v>
      </c>
      <c r="F24" s="5">
        <v>0.12038213500941899</v>
      </c>
      <c r="G24" s="5">
        <v>2.5878630724565199E-2</v>
      </c>
      <c r="H24" s="61">
        <v>1.8025762204607099E-2</v>
      </c>
      <c r="I24" s="61">
        <v>5.6953204028116697E-2</v>
      </c>
      <c r="J24" s="61">
        <v>1.1931565602559001E-2</v>
      </c>
      <c r="L24" s="5">
        <v>0.108672442749116</v>
      </c>
      <c r="M24" s="5">
        <v>0.108672442749116</v>
      </c>
      <c r="N24" s="5">
        <v>0.126134923958276</v>
      </c>
      <c r="O24" s="61">
        <v>0.183995735087709</v>
      </c>
      <c r="P24" s="5">
        <v>8.9094727221529404E-2</v>
      </c>
      <c r="Q24" s="5">
        <v>0.131553834349148</v>
      </c>
      <c r="R24" s="61">
        <v>0.207354106595289</v>
      </c>
      <c r="S24" s="61">
        <v>0.17512857094692399</v>
      </c>
      <c r="T24" s="61">
        <v>0.38849934890882398</v>
      </c>
    </row>
    <row r="25" spans="1:20" ht="13.2" customHeight="1" x14ac:dyDescent="0.3">
      <c r="A25" s="7" t="s">
        <v>157</v>
      </c>
      <c r="B25" s="139">
        <v>606247.73221240297</v>
      </c>
      <c r="C25" s="139">
        <v>303123.86610620102</v>
      </c>
      <c r="D25" s="52">
        <v>0.58694978165157397</v>
      </c>
      <c r="E25" s="52">
        <v>9.5165494192285205E-2</v>
      </c>
      <c r="F25" s="52">
        <v>9.4827359654220594E-2</v>
      </c>
      <c r="G25" s="52">
        <v>2.05601116848661E-2</v>
      </c>
      <c r="H25" s="52">
        <v>1.51984527066085E-3</v>
      </c>
      <c r="I25" s="52">
        <v>7.4360893257975E-2</v>
      </c>
      <c r="J25" s="52">
        <v>3.15388818517877E-3</v>
      </c>
      <c r="L25" s="52">
        <v>0.24789817574024101</v>
      </c>
      <c r="M25" s="52">
        <v>0.24789817574024101</v>
      </c>
      <c r="N25" s="52">
        <v>0.25637888273363202</v>
      </c>
      <c r="O25" s="52">
        <v>0.314200291895877</v>
      </c>
      <c r="P25" s="52">
        <v>0.22730611208079199</v>
      </c>
      <c r="Q25" s="52">
        <v>0.23344724450603199</v>
      </c>
      <c r="R25" s="52">
        <v>0.66765434689182601</v>
      </c>
      <c r="S25" s="52">
        <v>0.41741973343934902</v>
      </c>
      <c r="T25" s="52">
        <v>0.44847543413782598</v>
      </c>
    </row>
    <row r="26" spans="1:20" ht="13.2" customHeight="1" x14ac:dyDescent="0.3">
      <c r="A26" s="28" t="s">
        <v>169</v>
      </c>
      <c r="B26" s="137">
        <v>254459.393620702</v>
      </c>
      <c r="C26" s="137">
        <v>191995.89247656701</v>
      </c>
      <c r="D26" s="6">
        <v>0.531156396382921</v>
      </c>
      <c r="E26" s="6">
        <v>5.1113292313809899E-2</v>
      </c>
      <c r="F26" s="6">
        <v>0.118305334373405</v>
      </c>
      <c r="G26" s="6">
        <v>4.1594474354189302E-2</v>
      </c>
      <c r="H26" s="106">
        <v>1.3804817177828299E-2</v>
      </c>
      <c r="I26" s="6">
        <v>7.8658681955784404E-2</v>
      </c>
      <c r="J26" s="6">
        <v>1.6177107116165199E-2</v>
      </c>
      <c r="L26" s="6">
        <v>4.9141711352561603E-2</v>
      </c>
      <c r="M26" s="6">
        <v>3.5861735307779599E-2</v>
      </c>
      <c r="N26" s="6">
        <v>4.1302371518026799E-2</v>
      </c>
      <c r="O26" s="6">
        <v>6.4816283966271801E-2</v>
      </c>
      <c r="P26" s="6">
        <v>4.6091721891089302E-2</v>
      </c>
      <c r="Q26" s="6">
        <v>9.68100046893412E-2</v>
      </c>
      <c r="R26" s="106">
        <v>0.15117913764787599</v>
      </c>
      <c r="S26" s="6">
        <v>6.8919987628829005E-2</v>
      </c>
      <c r="T26" s="6">
        <v>0.135094329193544</v>
      </c>
    </row>
    <row r="27" spans="1:20" ht="13.2" customHeight="1" x14ac:dyDescent="0.3">
      <c r="A27" s="1" t="s">
        <v>156</v>
      </c>
      <c r="B27" s="124">
        <v>199216.47126922599</v>
      </c>
      <c r="C27" s="124">
        <v>199216.47126922599</v>
      </c>
      <c r="D27" s="5">
        <v>0.496635171162496</v>
      </c>
      <c r="E27" s="5">
        <v>5.2440702032542703E-2</v>
      </c>
      <c r="F27" s="5">
        <v>0.12763251127761199</v>
      </c>
      <c r="G27" s="5">
        <v>4.5872340527450199E-2</v>
      </c>
      <c r="H27" s="5">
        <v>1.72342054952574E-2</v>
      </c>
      <c r="I27" s="5">
        <v>8.0624311847283095E-2</v>
      </c>
      <c r="J27" s="61">
        <v>1.6757108282370699E-2</v>
      </c>
      <c r="L27" s="5">
        <v>4.4129460320573403E-2</v>
      </c>
      <c r="M27" s="5">
        <v>4.4129460320573403E-2</v>
      </c>
      <c r="N27" s="5">
        <v>5.5103249986706203E-2</v>
      </c>
      <c r="O27" s="5">
        <v>8.2742858078909895E-2</v>
      </c>
      <c r="P27" s="5">
        <v>5.2915910097483997E-2</v>
      </c>
      <c r="Q27" s="5">
        <v>0.118875758646695</v>
      </c>
      <c r="R27" s="5">
        <v>0.139752756508147</v>
      </c>
      <c r="S27" s="5">
        <v>7.3511765012532301E-2</v>
      </c>
      <c r="T27" s="61">
        <v>0.16532848072168599</v>
      </c>
    </row>
    <row r="28" spans="1:20" ht="13.2" customHeight="1" x14ac:dyDescent="0.3">
      <c r="A28" s="7" t="s">
        <v>157</v>
      </c>
      <c r="B28" s="125">
        <v>416159.35294390202</v>
      </c>
      <c r="C28" s="125">
        <v>182716.42188500101</v>
      </c>
      <c r="D28" s="8">
        <v>0.57952739469355496</v>
      </c>
      <c r="E28" s="8">
        <v>4.9253331294107999E-2</v>
      </c>
      <c r="F28" s="8">
        <v>0.105236132588254</v>
      </c>
      <c r="G28" s="8">
        <v>3.5600345926862002E-2</v>
      </c>
      <c r="H28" s="52">
        <v>8.9995724204458699E-3</v>
      </c>
      <c r="I28" s="52">
        <v>7.5904449463921497E-2</v>
      </c>
      <c r="J28" s="52">
        <v>1.53644118757282E-2</v>
      </c>
      <c r="L28" s="8">
        <v>7.8845142700068899E-2</v>
      </c>
      <c r="M28" s="8">
        <v>6.4641535301594402E-2</v>
      </c>
      <c r="N28" s="8">
        <v>6.63266085261391E-2</v>
      </c>
      <c r="O28" s="8">
        <v>9.8718142822493804E-2</v>
      </c>
      <c r="P28" s="8">
        <v>8.4324902954498807E-2</v>
      </c>
      <c r="Q28" s="8">
        <v>0.133605757577752</v>
      </c>
      <c r="R28" s="52">
        <v>0.46452310642629902</v>
      </c>
      <c r="S28" s="52">
        <v>0.16006359406890999</v>
      </c>
      <c r="T28" s="52">
        <v>0.23840202214431699</v>
      </c>
    </row>
    <row r="29" spans="1:20" ht="13.2" customHeight="1" x14ac:dyDescent="0.3">
      <c r="A29" s="28" t="s">
        <v>170</v>
      </c>
      <c r="B29" s="137">
        <v>273103.368349044</v>
      </c>
      <c r="C29" s="137">
        <v>203514.19478343299</v>
      </c>
      <c r="D29" s="6">
        <v>0.57148983860538305</v>
      </c>
      <c r="E29" s="6">
        <v>3.52922994245971E-2</v>
      </c>
      <c r="F29" s="6">
        <v>0.11424173001877699</v>
      </c>
      <c r="G29" s="6">
        <v>3.08274009288865E-2</v>
      </c>
      <c r="H29" s="106">
        <v>1.6330835010798499E-2</v>
      </c>
      <c r="I29" s="6">
        <v>6.4516354065871001E-2</v>
      </c>
      <c r="J29" s="106">
        <v>7.5420853970886098E-3</v>
      </c>
      <c r="L29" s="6">
        <v>0.14235285746843199</v>
      </c>
      <c r="M29" s="6">
        <v>6.0870937163339099E-2</v>
      </c>
      <c r="N29" s="6">
        <v>6.7028208436926195E-2</v>
      </c>
      <c r="O29" s="6">
        <v>0.14046354342048101</v>
      </c>
      <c r="P29" s="6">
        <v>6.0247439218976802E-2</v>
      </c>
      <c r="Q29" s="6">
        <v>9.0244216083819107E-2</v>
      </c>
      <c r="R29" s="106">
        <v>0.17176652757781</v>
      </c>
      <c r="S29" s="6">
        <v>0.13863377700266299</v>
      </c>
      <c r="T29" s="106">
        <v>0.21918565625455799</v>
      </c>
    </row>
    <row r="30" spans="1:20" ht="13.2" customHeight="1" x14ac:dyDescent="0.3">
      <c r="A30" s="1" t="s">
        <v>156</v>
      </c>
      <c r="B30" s="124">
        <v>189282.35531948699</v>
      </c>
      <c r="C30" s="124">
        <v>189282.35531948699</v>
      </c>
      <c r="D30" s="5">
        <v>0.52593193305964103</v>
      </c>
      <c r="E30" s="5">
        <v>2.7302038657780199E-2</v>
      </c>
      <c r="F30" s="5">
        <v>0.123609414386642</v>
      </c>
      <c r="G30" s="5">
        <v>3.6078929755110602E-2</v>
      </c>
      <c r="H30" s="5">
        <v>2.6186441641381501E-2</v>
      </c>
      <c r="I30" s="5">
        <v>7.2196785286680304E-2</v>
      </c>
      <c r="J30" s="61">
        <v>4.0618278462412104E-3</v>
      </c>
      <c r="L30" s="5">
        <v>4.7464685028194502E-2</v>
      </c>
      <c r="M30" s="5">
        <v>4.7464685028194502E-2</v>
      </c>
      <c r="N30" s="5">
        <v>5.5837717355673999E-2</v>
      </c>
      <c r="O30" s="5">
        <v>0.11434146911302601</v>
      </c>
      <c r="P30" s="5">
        <v>5.1225200523726297E-2</v>
      </c>
      <c r="Q30" s="5">
        <v>9.2497775123138906E-2</v>
      </c>
      <c r="R30" s="5">
        <v>0.14567302281789299</v>
      </c>
      <c r="S30" s="5">
        <v>0.137496846559372</v>
      </c>
      <c r="T30" s="61">
        <v>0.37479167437715299</v>
      </c>
    </row>
    <row r="31" spans="1:20" ht="13.2" customHeight="1" x14ac:dyDescent="0.3">
      <c r="A31" s="7" t="s">
        <v>157</v>
      </c>
      <c r="B31" s="139">
        <v>643132.56068284903</v>
      </c>
      <c r="C31" s="139">
        <v>225547.611786717</v>
      </c>
      <c r="D31" s="52">
        <v>0.63068094612278403</v>
      </c>
      <c r="E31" s="52">
        <v>4.5673645504386899E-2</v>
      </c>
      <c r="F31" s="52">
        <v>0.10207076636350899</v>
      </c>
      <c r="G31" s="52">
        <v>2.4004352246991701E-2</v>
      </c>
      <c r="H31" s="52">
        <v>3.5259383692193098E-3</v>
      </c>
      <c r="I31" s="52">
        <v>5.4537554015142702E-2</v>
      </c>
      <c r="J31" s="52">
        <v>1.20638099235513E-2</v>
      </c>
      <c r="L31" s="52">
        <v>0.27560952726335403</v>
      </c>
      <c r="M31" s="52">
        <v>0.17552591057540701</v>
      </c>
      <c r="N31" s="52">
        <v>0.16744151195959101</v>
      </c>
      <c r="O31" s="52">
        <v>0.32017934790196301</v>
      </c>
      <c r="P31" s="52">
        <v>0.18416381291269299</v>
      </c>
      <c r="Q31" s="52">
        <v>0.240085654584616</v>
      </c>
      <c r="R31" s="52">
        <v>0.54921418192437299</v>
      </c>
      <c r="S31" s="52">
        <v>0.38576236060022001</v>
      </c>
      <c r="T31" s="52">
        <v>0.34044116099967903</v>
      </c>
    </row>
    <row r="32" spans="1:20" ht="13.2" customHeight="1" x14ac:dyDescent="0.3">
      <c r="A32" s="28" t="s">
        <v>216</v>
      </c>
      <c r="B32" s="137">
        <v>343705.81038335903</v>
      </c>
      <c r="C32" s="137">
        <v>282751.61914863501</v>
      </c>
      <c r="D32" s="106">
        <v>0.49540246997686899</v>
      </c>
      <c r="E32" s="106">
        <v>3.8539402612146001E-2</v>
      </c>
      <c r="F32" s="106">
        <v>0.107997600958357</v>
      </c>
      <c r="G32" s="106">
        <v>2.7552638846449699E-2</v>
      </c>
      <c r="H32" s="106">
        <v>1.5020246972418499E-2</v>
      </c>
      <c r="I32" s="106">
        <v>0.143877945192462</v>
      </c>
      <c r="J32" s="106">
        <v>5.3936503068210797E-3</v>
      </c>
      <c r="L32" s="6">
        <v>0.139294873767627</v>
      </c>
      <c r="M32" s="6">
        <v>0.130077850765594</v>
      </c>
      <c r="N32" s="106">
        <v>0.18305799518205099</v>
      </c>
      <c r="O32" s="106">
        <v>0.35614325275784198</v>
      </c>
      <c r="P32" s="106">
        <v>0.161760408157087</v>
      </c>
      <c r="Q32" s="106">
        <v>0.19950115111063299</v>
      </c>
      <c r="R32" s="106">
        <v>0.59348040737546304</v>
      </c>
      <c r="S32" s="106">
        <v>0.228856762898933</v>
      </c>
      <c r="T32" s="106">
        <v>0.87614427726339095</v>
      </c>
    </row>
    <row r="33" spans="1:20" ht="13.2" customHeight="1" x14ac:dyDescent="0.3">
      <c r="A33" s="1" t="s">
        <v>156</v>
      </c>
      <c r="B33" s="127">
        <v>304095.054607509</v>
      </c>
      <c r="C33" s="127">
        <v>304095.054607509</v>
      </c>
      <c r="D33" s="61">
        <v>0.49537749903690798</v>
      </c>
      <c r="E33" s="61">
        <v>4.1422249239161102E-2</v>
      </c>
      <c r="F33" s="5">
        <v>9.2087250450257702E-2</v>
      </c>
      <c r="G33" s="61">
        <v>3.2968183474225102E-2</v>
      </c>
      <c r="H33" s="61">
        <v>1.9378756246378501E-2</v>
      </c>
      <c r="I33" s="61">
        <v>0.15109976281488</v>
      </c>
      <c r="J33" s="61">
        <v>6.8801310011037302E-3</v>
      </c>
      <c r="L33" s="61">
        <v>0.151100492332257</v>
      </c>
      <c r="M33" s="61">
        <v>0.151100492332257</v>
      </c>
      <c r="N33" s="61">
        <v>0.20904751983324099</v>
      </c>
      <c r="O33" s="61">
        <v>0.39199318466657701</v>
      </c>
      <c r="P33" s="5">
        <v>0.10345086739257101</v>
      </c>
      <c r="Q33" s="61">
        <v>0.15821103725222299</v>
      </c>
      <c r="R33" s="61">
        <v>0.53174161323423197</v>
      </c>
      <c r="S33" s="61">
        <v>0.22550260762809801</v>
      </c>
      <c r="T33" s="61">
        <v>0.81319110519231796</v>
      </c>
    </row>
    <row r="34" spans="1:20" ht="13.2" customHeight="1" x14ac:dyDescent="0.3">
      <c r="A34" s="7" t="s">
        <v>157</v>
      </c>
      <c r="B34" s="125" t="s">
        <v>158</v>
      </c>
      <c r="C34" s="125" t="s">
        <v>158</v>
      </c>
      <c r="D34" s="8" t="s">
        <v>158</v>
      </c>
      <c r="E34" s="8" t="s">
        <v>158</v>
      </c>
      <c r="F34" s="8" t="s">
        <v>158</v>
      </c>
      <c r="G34" s="8" t="s">
        <v>158</v>
      </c>
      <c r="H34" s="8" t="s">
        <v>158</v>
      </c>
      <c r="I34" s="8" t="s">
        <v>158</v>
      </c>
      <c r="J34" s="8"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724997.6</v>
      </c>
      <c r="C35" s="138">
        <v>557690.46153846197</v>
      </c>
      <c r="D35" s="106">
        <v>0.53052079068951397</v>
      </c>
      <c r="E35" s="106">
        <v>0.123782892522679</v>
      </c>
      <c r="F35" s="106">
        <v>8.0792129518773598E-2</v>
      </c>
      <c r="G35" s="106">
        <v>9.8598947086169595E-3</v>
      </c>
      <c r="H35" s="106">
        <v>2.82690590975749E-3</v>
      </c>
      <c r="I35" s="106">
        <v>8.5815870287018897E-2</v>
      </c>
      <c r="J35" s="106">
        <v>3.0071961617528099E-2</v>
      </c>
      <c r="L35" s="106">
        <v>0.57541835198546298</v>
      </c>
      <c r="M35" s="106">
        <v>0.430814957294965</v>
      </c>
      <c r="N35" s="106">
        <v>0.421568771031957</v>
      </c>
      <c r="O35" s="106">
        <v>0.50683770561196095</v>
      </c>
      <c r="P35" s="106">
        <v>0.37862143760383998</v>
      </c>
      <c r="Q35" s="106">
        <v>0.27810664330283502</v>
      </c>
      <c r="R35" s="106">
        <v>0.79513384333478998</v>
      </c>
      <c r="S35" s="106">
        <v>0.42626253471662001</v>
      </c>
      <c r="T35" s="106">
        <v>0.73540585288801397</v>
      </c>
    </row>
    <row r="36" spans="1:20" ht="13.2" customHeight="1" x14ac:dyDescent="0.3">
      <c r="A36" s="1" t="s">
        <v>156</v>
      </c>
      <c r="B36" s="124">
        <v>296771.71428571403</v>
      </c>
      <c r="C36" s="124">
        <v>296771.71428571403</v>
      </c>
      <c r="D36" s="5">
        <v>0.51468131830045405</v>
      </c>
      <c r="E36" s="61">
        <v>0.104811683054122</v>
      </c>
      <c r="F36" s="5">
        <v>9.4681722651658196E-2</v>
      </c>
      <c r="G36" s="61">
        <v>2.68094475696086E-2</v>
      </c>
      <c r="H36" s="61">
        <v>9.4387123917277493E-3</v>
      </c>
      <c r="I36" s="61">
        <v>0.108038790758842</v>
      </c>
      <c r="J36" s="61">
        <v>2.14546823388059E-3</v>
      </c>
      <c r="L36" s="5">
        <v>0.12547510819348401</v>
      </c>
      <c r="M36" s="5">
        <v>0.12547510819348401</v>
      </c>
      <c r="N36" s="5">
        <v>9.6928724611065706E-2</v>
      </c>
      <c r="O36" s="61">
        <v>0.54349812973707201</v>
      </c>
      <c r="P36" s="5">
        <v>0.13629424296053799</v>
      </c>
      <c r="Q36" s="61">
        <v>0.24273820704458299</v>
      </c>
      <c r="R36" s="61">
        <v>0.69863107315359296</v>
      </c>
      <c r="S36" s="61">
        <v>0.29873095483657702</v>
      </c>
      <c r="T36" s="61">
        <v>0.59255520608324397</v>
      </c>
    </row>
    <row r="37" spans="1:20" ht="13.2" customHeight="1" x14ac:dyDescent="0.3">
      <c r="A37" s="7" t="s">
        <v>157</v>
      </c>
      <c r="B37" s="125" t="s">
        <v>158</v>
      </c>
      <c r="C37" s="125" t="s">
        <v>158</v>
      </c>
      <c r="D37" s="8" t="s">
        <v>158</v>
      </c>
      <c r="E37" s="8" t="s">
        <v>158</v>
      </c>
      <c r="F37" s="8" t="s">
        <v>158</v>
      </c>
      <c r="G37" s="8" t="s">
        <v>158</v>
      </c>
      <c r="H37" s="8" t="s">
        <v>158</v>
      </c>
      <c r="I37" s="8" t="s">
        <v>158</v>
      </c>
      <c r="J37" s="8"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354370.31165452697</v>
      </c>
      <c r="C38" s="138">
        <v>289583.22236394603</v>
      </c>
      <c r="D38" s="106">
        <v>0.51648712935419305</v>
      </c>
      <c r="E38" s="106">
        <v>9.6637903718239396E-2</v>
      </c>
      <c r="F38" s="106">
        <v>0.112101935484665</v>
      </c>
      <c r="G38" s="106">
        <v>2.2582848178128601E-2</v>
      </c>
      <c r="H38" s="106">
        <v>2.5044936920758402E-3</v>
      </c>
      <c r="I38" s="106">
        <v>8.1241469980948E-2</v>
      </c>
      <c r="J38" s="106">
        <v>1.41777326389491E-3</v>
      </c>
      <c r="L38" s="106">
        <v>0.16016252392095601</v>
      </c>
      <c r="M38" s="106">
        <v>0.18158147001792399</v>
      </c>
      <c r="N38" s="106">
        <v>0.18885707867632201</v>
      </c>
      <c r="O38" s="106">
        <v>0.24214478029716599</v>
      </c>
      <c r="P38" s="106">
        <v>0.231979818752687</v>
      </c>
      <c r="Q38" s="106">
        <v>0.36623613221699802</v>
      </c>
      <c r="R38" s="106">
        <v>0.79387510537777595</v>
      </c>
      <c r="S38" s="106">
        <v>0.40982390818759401</v>
      </c>
      <c r="T38" s="106">
        <v>0.67613952273004496</v>
      </c>
    </row>
    <row r="39" spans="1:20" ht="13.2" customHeight="1" x14ac:dyDescent="0.3">
      <c r="A39" s="1" t="s">
        <v>156</v>
      </c>
      <c r="B39" s="127">
        <v>343894.48324396799</v>
      </c>
      <c r="C39" s="127">
        <v>343894.48324396799</v>
      </c>
      <c r="D39" s="61">
        <v>0.485064400004593</v>
      </c>
      <c r="E39" s="61">
        <v>9.59266140789269E-2</v>
      </c>
      <c r="F39" s="61">
        <v>0.122721694383745</v>
      </c>
      <c r="G39" s="61">
        <v>2.59539792866471E-2</v>
      </c>
      <c r="H39" s="61">
        <v>3.3245787450831101E-3</v>
      </c>
      <c r="I39" s="61">
        <v>9.1632212401861493E-2</v>
      </c>
      <c r="J39" s="61">
        <v>1.8820166620525001E-3</v>
      </c>
      <c r="L39" s="61">
        <v>0.17161258427689899</v>
      </c>
      <c r="M39" s="61">
        <v>0.17161258427689899</v>
      </c>
      <c r="N39" s="61">
        <v>0.20280621452445999</v>
      </c>
      <c r="O39" s="61">
        <v>0.234284653630838</v>
      </c>
      <c r="P39" s="61">
        <v>0.204780108592935</v>
      </c>
      <c r="Q39" s="61">
        <v>0.34358085928632498</v>
      </c>
      <c r="R39" s="61">
        <v>0.68710780317822695</v>
      </c>
      <c r="S39" s="61">
        <v>0.40301795036048998</v>
      </c>
      <c r="T39" s="61">
        <v>0.57072857128098897</v>
      </c>
    </row>
    <row r="40" spans="1:20" ht="13.2" customHeight="1" x14ac:dyDescent="0.3">
      <c r="A40" s="7" t="s">
        <v>157</v>
      </c>
      <c r="B40" s="125" t="s">
        <v>158</v>
      </c>
      <c r="C40" s="125" t="s">
        <v>158</v>
      </c>
      <c r="D40" s="8" t="s">
        <v>158</v>
      </c>
      <c r="E40" s="8" t="s">
        <v>158</v>
      </c>
      <c r="F40" s="8" t="s">
        <v>158</v>
      </c>
      <c r="G40" s="8" t="s">
        <v>158</v>
      </c>
      <c r="H40" s="8" t="s">
        <v>158</v>
      </c>
      <c r="I40" s="8" t="s">
        <v>158</v>
      </c>
      <c r="J40" s="8"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877758.34736842103</v>
      </c>
      <c r="C41" s="138">
        <v>679917.64822364599</v>
      </c>
      <c r="D41" s="106">
        <v>0.485022978073121</v>
      </c>
      <c r="E41" s="106">
        <v>0.269658923723403</v>
      </c>
      <c r="F41" s="106">
        <v>7.4958175970541899E-2</v>
      </c>
      <c r="G41" s="106">
        <v>2.1207529550741198E-2</v>
      </c>
      <c r="H41" s="106">
        <v>6.9749074890961896E-3</v>
      </c>
      <c r="I41" s="106">
        <v>4.1465346634934001E-2</v>
      </c>
      <c r="J41" s="106">
        <v>5.8532389224340998E-3</v>
      </c>
      <c r="L41" s="106">
        <v>0.30200378469345901</v>
      </c>
      <c r="M41" s="106">
        <v>0.33547814477947002</v>
      </c>
      <c r="N41" s="106">
        <v>0.29028269058377498</v>
      </c>
      <c r="O41" s="106">
        <v>0.57278594703434704</v>
      </c>
      <c r="P41" s="106">
        <v>0.33855226533983901</v>
      </c>
      <c r="Q41" s="106">
        <v>0.52007118458531298</v>
      </c>
      <c r="R41" s="106">
        <v>0.47783224097699001</v>
      </c>
      <c r="S41" s="106">
        <v>0.21470177381998701</v>
      </c>
      <c r="T41" s="106">
        <v>0.401583015836321</v>
      </c>
    </row>
    <row r="42" spans="1:20" ht="13.2" customHeight="1" x14ac:dyDescent="0.3">
      <c r="A42" s="1" t="s">
        <v>156</v>
      </c>
      <c r="B42" s="127">
        <v>755865.168790575</v>
      </c>
      <c r="C42" s="127">
        <v>755865.168790575</v>
      </c>
      <c r="D42" s="61">
        <v>0.42631425227467701</v>
      </c>
      <c r="E42" s="61">
        <v>0.34639086909848399</v>
      </c>
      <c r="F42" s="61">
        <v>7.1284650676154304E-2</v>
      </c>
      <c r="G42" s="61">
        <v>2.1135171834385898E-2</v>
      </c>
      <c r="H42" s="61">
        <v>6.84499237914E-3</v>
      </c>
      <c r="I42" s="61">
        <v>3.4874708017002598E-2</v>
      </c>
      <c r="J42" s="61">
        <v>7.7327760077502703E-3</v>
      </c>
      <c r="L42" s="61">
        <v>0.43849720059066899</v>
      </c>
      <c r="M42" s="61">
        <v>0.43849720059066899</v>
      </c>
      <c r="N42" s="61">
        <v>0.43108271840289297</v>
      </c>
      <c r="O42" s="61">
        <v>0.56491593583886501</v>
      </c>
      <c r="P42" s="61">
        <v>0.46445016489896601</v>
      </c>
      <c r="Q42" s="61">
        <v>0.67045093570844205</v>
      </c>
      <c r="R42" s="61">
        <v>0.61999979447553399</v>
      </c>
      <c r="S42" s="61">
        <v>0.32606658320390502</v>
      </c>
      <c r="T42" s="61">
        <v>0.35881244121839001</v>
      </c>
    </row>
    <row r="43" spans="1:20" ht="13.2" customHeight="1" x14ac:dyDescent="0.3">
      <c r="A43" s="7" t="s">
        <v>157</v>
      </c>
      <c r="B43" s="125" t="s">
        <v>158</v>
      </c>
      <c r="C43" s="125" t="s">
        <v>158</v>
      </c>
      <c r="D43" s="8" t="s">
        <v>158</v>
      </c>
      <c r="E43" s="8" t="s">
        <v>158</v>
      </c>
      <c r="F43" s="8" t="s">
        <v>158</v>
      </c>
      <c r="G43" s="8" t="s">
        <v>158</v>
      </c>
      <c r="H43" s="8" t="s">
        <v>158</v>
      </c>
      <c r="I43" s="8" t="s">
        <v>158</v>
      </c>
      <c r="J43" s="8"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286490.32984259701</v>
      </c>
      <c r="C44" s="137">
        <v>218083.90546979601</v>
      </c>
      <c r="D44" s="6">
        <v>0.63033619802065399</v>
      </c>
      <c r="E44" s="6">
        <v>4.3917056945385599E-2</v>
      </c>
      <c r="F44" s="6">
        <v>0.105245331679864</v>
      </c>
      <c r="G44" s="6">
        <v>2.2589628630772799E-2</v>
      </c>
      <c r="H44" s="106">
        <v>8.0005045343617496E-3</v>
      </c>
      <c r="I44" s="6">
        <v>5.1986130336477303E-2</v>
      </c>
      <c r="J44" s="106">
        <v>4.8271727020737596E-3</v>
      </c>
      <c r="L44" s="6">
        <v>4.4102720213143702E-2</v>
      </c>
      <c r="M44" s="6">
        <v>4.4199406271277102E-2</v>
      </c>
      <c r="N44" s="6">
        <v>4.53932728920695E-2</v>
      </c>
      <c r="O44" s="6">
        <v>9.9977944811128303E-2</v>
      </c>
      <c r="P44" s="6">
        <v>5.2142290593296302E-2</v>
      </c>
      <c r="Q44" s="6">
        <v>8.9617692542018096E-2</v>
      </c>
      <c r="R44" s="106">
        <v>0.17014337159258699</v>
      </c>
      <c r="S44" s="6">
        <v>7.9978866561794801E-2</v>
      </c>
      <c r="T44" s="106">
        <v>0.226224140605367</v>
      </c>
    </row>
    <row r="45" spans="1:20" ht="13.2" customHeight="1" x14ac:dyDescent="0.3">
      <c r="A45" s="1" t="s">
        <v>156</v>
      </c>
      <c r="B45" s="124">
        <v>253451.37625962801</v>
      </c>
      <c r="C45" s="124">
        <v>253451.37625962801</v>
      </c>
      <c r="D45" s="5">
        <v>0.61530210474831704</v>
      </c>
      <c r="E45" s="5">
        <v>3.9892236757205997E-2</v>
      </c>
      <c r="F45" s="5">
        <v>0.109481808927286</v>
      </c>
      <c r="G45" s="5">
        <v>2.71821547398329E-2</v>
      </c>
      <c r="H45" s="5">
        <v>1.08771268881081E-2</v>
      </c>
      <c r="I45" s="5">
        <v>5.5282014872108202E-2</v>
      </c>
      <c r="J45" s="61">
        <v>4.2528283064505604E-3</v>
      </c>
      <c r="L45" s="5">
        <v>5.1280688749471899E-2</v>
      </c>
      <c r="M45" s="5">
        <v>5.1280688749471899E-2</v>
      </c>
      <c r="N45" s="5">
        <v>5.4712252700758801E-2</v>
      </c>
      <c r="O45" s="5">
        <v>0.12885564603954699</v>
      </c>
      <c r="P45" s="5">
        <v>5.70710774434319E-2</v>
      </c>
      <c r="Q45" s="5">
        <v>8.0664095700615099E-2</v>
      </c>
      <c r="R45" s="5">
        <v>0.14912924330893701</v>
      </c>
      <c r="S45" s="5">
        <v>8.80759772427019E-2</v>
      </c>
      <c r="T45" s="61">
        <v>0.30293153895967101</v>
      </c>
    </row>
    <row r="46" spans="1:20" ht="13.2" customHeight="1" x14ac:dyDescent="0.3">
      <c r="A46" s="7" t="s">
        <v>157</v>
      </c>
      <c r="B46" s="125">
        <v>378603.20689392398</v>
      </c>
      <c r="C46" s="125">
        <v>173021.54276620899</v>
      </c>
      <c r="D46" s="8">
        <v>0.65839581053018004</v>
      </c>
      <c r="E46" s="52">
        <v>5.1428976211487003E-2</v>
      </c>
      <c r="F46" s="8">
        <v>9.7338375948334305E-2</v>
      </c>
      <c r="G46" s="52">
        <v>1.40181437579724E-2</v>
      </c>
      <c r="H46" s="52">
        <v>2.6315802420744201E-3</v>
      </c>
      <c r="I46" s="8">
        <v>4.5834695642633198E-2</v>
      </c>
      <c r="J46" s="52">
        <v>5.8991283495658901E-3</v>
      </c>
      <c r="L46" s="8">
        <v>6.8299530374600306E-2</v>
      </c>
      <c r="M46" s="8">
        <v>5.3265455515627599E-2</v>
      </c>
      <c r="N46" s="8">
        <v>5.8916260516658998E-2</v>
      </c>
      <c r="O46" s="52">
        <v>0.154056493487747</v>
      </c>
      <c r="P46" s="8">
        <v>6.8791190245341902E-2</v>
      </c>
      <c r="Q46" s="52">
        <v>0.20416327205266799</v>
      </c>
      <c r="R46" s="52">
        <v>0.53956951414325804</v>
      </c>
      <c r="S46" s="8">
        <v>0.12707647832317401</v>
      </c>
      <c r="T46" s="52">
        <v>0.32678773228557501</v>
      </c>
    </row>
    <row r="47" spans="1:20" ht="13.2" customHeight="1" x14ac:dyDescent="0.3">
      <c r="A47" s="28" t="s">
        <v>221</v>
      </c>
      <c r="B47" s="137">
        <v>257840.83308426201</v>
      </c>
      <c r="C47" s="137">
        <v>223103.82999533901</v>
      </c>
      <c r="D47" s="6">
        <v>0.63527725685115</v>
      </c>
      <c r="E47" s="106">
        <v>1.29049851280525E-2</v>
      </c>
      <c r="F47" s="6">
        <v>0.12727129846200899</v>
      </c>
      <c r="G47" s="106">
        <v>2.1941855019179099E-2</v>
      </c>
      <c r="H47" s="106">
        <v>1.2274941513285001E-2</v>
      </c>
      <c r="I47" s="106">
        <v>3.9355755088773599E-2</v>
      </c>
      <c r="J47" s="106">
        <v>2.3336886616636102E-3</v>
      </c>
      <c r="L47" s="6">
        <v>8.7914981456511804E-2</v>
      </c>
      <c r="M47" s="6">
        <v>8.3650552305131895E-2</v>
      </c>
      <c r="N47" s="6">
        <v>9.6308296291485004E-2</v>
      </c>
      <c r="O47" s="106">
        <v>0.171863804170829</v>
      </c>
      <c r="P47" s="6">
        <v>8.6507764276879701E-2</v>
      </c>
      <c r="Q47" s="106">
        <v>0.166344245793664</v>
      </c>
      <c r="R47" s="106">
        <v>0.26060236410890603</v>
      </c>
      <c r="S47" s="106">
        <v>0.15053580703975999</v>
      </c>
      <c r="T47" s="106">
        <v>0.37863182366309101</v>
      </c>
    </row>
    <row r="48" spans="1:20" ht="13.2" customHeight="1" x14ac:dyDescent="0.3">
      <c r="A48" s="1" t="s">
        <v>156</v>
      </c>
      <c r="B48" s="124">
        <v>238708.579542611</v>
      </c>
      <c r="C48" s="124">
        <v>238708.579542611</v>
      </c>
      <c r="D48" s="5">
        <v>0.63091583233475601</v>
      </c>
      <c r="E48" s="61">
        <v>1.42078460819353E-2</v>
      </c>
      <c r="F48" s="5">
        <v>0.12867709474337799</v>
      </c>
      <c r="G48" s="61">
        <v>2.43240076611374E-2</v>
      </c>
      <c r="H48" s="61">
        <v>1.45511627913643E-2</v>
      </c>
      <c r="I48" s="61">
        <v>4.1932349454882598E-2</v>
      </c>
      <c r="J48" s="61">
        <v>2.60126192278655E-3</v>
      </c>
      <c r="L48" s="5">
        <v>9.1254201592686698E-2</v>
      </c>
      <c r="M48" s="5">
        <v>9.1254201592686698E-2</v>
      </c>
      <c r="N48" s="5">
        <v>0.10679938932706701</v>
      </c>
      <c r="O48" s="61">
        <v>0.16500526359107201</v>
      </c>
      <c r="P48" s="5">
        <v>9.2701511219350996E-2</v>
      </c>
      <c r="Q48" s="61">
        <v>0.15886816417032901</v>
      </c>
      <c r="R48" s="61">
        <v>0.23674829650981899</v>
      </c>
      <c r="S48" s="61">
        <v>0.15205181324171399</v>
      </c>
      <c r="T48" s="61">
        <v>0.37964164553963597</v>
      </c>
    </row>
    <row r="49" spans="1:20" ht="13.2" customHeight="1" x14ac:dyDescent="0.3">
      <c r="A49" s="7" t="s">
        <v>157</v>
      </c>
      <c r="B49" s="125" t="s">
        <v>158</v>
      </c>
      <c r="C49" s="125" t="s">
        <v>158</v>
      </c>
      <c r="D49" s="8" t="s">
        <v>158</v>
      </c>
      <c r="E49" s="8" t="s">
        <v>158</v>
      </c>
      <c r="F49" s="8" t="s">
        <v>158</v>
      </c>
      <c r="G49" s="8" t="s">
        <v>158</v>
      </c>
      <c r="H49" s="8" t="s">
        <v>158</v>
      </c>
      <c r="I49" s="8" t="s">
        <v>158</v>
      </c>
      <c r="J49" s="8"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225848.00882475599</v>
      </c>
      <c r="C50" s="137">
        <v>196824.399724216</v>
      </c>
      <c r="D50" s="6">
        <v>0.61321642999453296</v>
      </c>
      <c r="E50" s="106">
        <v>8.6939213449813806E-3</v>
      </c>
      <c r="F50" s="6">
        <v>0.111882734020126</v>
      </c>
      <c r="G50" s="106">
        <v>2.71572428238794E-2</v>
      </c>
      <c r="H50" s="106">
        <v>1.5918961822119299E-2</v>
      </c>
      <c r="I50" s="106">
        <v>7.3988993655578497E-2</v>
      </c>
      <c r="J50" s="106">
        <v>2.45021064581292E-3</v>
      </c>
      <c r="L50" s="6">
        <v>8.6857127407380094E-2</v>
      </c>
      <c r="M50" s="6">
        <v>8.34516726299315E-2</v>
      </c>
      <c r="N50" s="6">
        <v>0.100108952900783</v>
      </c>
      <c r="O50" s="106">
        <v>0.20815546981274299</v>
      </c>
      <c r="P50" s="6">
        <v>4.86277135310186E-2</v>
      </c>
      <c r="Q50" s="106">
        <v>0.159124710800915</v>
      </c>
      <c r="R50" s="106">
        <v>0.271599034461807</v>
      </c>
      <c r="S50" s="106">
        <v>0.20747144725637301</v>
      </c>
      <c r="T50" s="106">
        <v>0.446537073567986</v>
      </c>
    </row>
    <row r="51" spans="1:20" ht="13.2" customHeight="1" x14ac:dyDescent="0.3">
      <c r="A51" s="1" t="s">
        <v>156</v>
      </c>
      <c r="B51" s="124">
        <v>206570.06583182499</v>
      </c>
      <c r="C51" s="124">
        <v>206570.06583182499</v>
      </c>
      <c r="D51" s="5">
        <v>0.60158566341736497</v>
      </c>
      <c r="E51" s="61">
        <v>7.1548171678742197E-3</v>
      </c>
      <c r="F51" s="5">
        <v>0.110399517370285</v>
      </c>
      <c r="G51" s="61">
        <v>2.7278700308181799E-2</v>
      </c>
      <c r="H51" s="61">
        <v>1.86031512397106E-2</v>
      </c>
      <c r="I51" s="61">
        <v>8.50697101002236E-2</v>
      </c>
      <c r="J51" s="61">
        <v>2.9356769883082702E-3</v>
      </c>
      <c r="L51" s="5">
        <v>9.2072137157975797E-2</v>
      </c>
      <c r="M51" s="5">
        <v>9.2072137157975797E-2</v>
      </c>
      <c r="N51" s="5">
        <v>0.11320486628826899</v>
      </c>
      <c r="O51" s="61">
        <v>0.26138847449681102</v>
      </c>
      <c r="P51" s="5">
        <v>5.3705042692880997E-2</v>
      </c>
      <c r="Q51" s="61">
        <v>0.17230723715890001</v>
      </c>
      <c r="R51" s="61">
        <v>0.25981544737630302</v>
      </c>
      <c r="S51" s="61">
        <v>0.19985948734078199</v>
      </c>
      <c r="T51" s="61">
        <v>0.42499057942604201</v>
      </c>
    </row>
    <row r="52" spans="1:20" ht="13.2" customHeight="1" x14ac:dyDescent="0.3">
      <c r="A52" s="7" t="s">
        <v>157</v>
      </c>
      <c r="B52" s="125" t="s">
        <v>158</v>
      </c>
      <c r="C52" s="125" t="s">
        <v>158</v>
      </c>
      <c r="D52" s="8" t="s">
        <v>158</v>
      </c>
      <c r="E52" s="8" t="s">
        <v>158</v>
      </c>
      <c r="F52" s="8" t="s">
        <v>158</v>
      </c>
      <c r="G52" s="8" t="s">
        <v>158</v>
      </c>
      <c r="H52" s="8" t="s">
        <v>158</v>
      </c>
      <c r="I52" s="8" t="s">
        <v>158</v>
      </c>
      <c r="J52" s="8"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193835.57064555399</v>
      </c>
      <c r="C53" s="137">
        <v>193835.57064555399</v>
      </c>
      <c r="D53" s="6">
        <v>0.54419488525953996</v>
      </c>
      <c r="E53" s="106">
        <v>1.5275246460871601E-2</v>
      </c>
      <c r="F53" s="6">
        <v>0.11465759241102701</v>
      </c>
      <c r="G53" s="106">
        <v>3.2413906311786103E-2</v>
      </c>
      <c r="H53" s="106">
        <v>3.5846249973533403E-2</v>
      </c>
      <c r="I53" s="106">
        <v>8.4040706274750507E-2</v>
      </c>
      <c r="J53" s="106">
        <v>6.7212105547713799E-3</v>
      </c>
      <c r="L53" s="6">
        <v>0.117316409620619</v>
      </c>
      <c r="M53" s="6">
        <v>0.117316409620619</v>
      </c>
      <c r="N53" s="6">
        <v>0.14638783462712099</v>
      </c>
      <c r="O53" s="106">
        <v>0.232481971940982</v>
      </c>
      <c r="P53" s="6">
        <v>0.12633699001566701</v>
      </c>
      <c r="Q53" s="106">
        <v>0.25031304253410802</v>
      </c>
      <c r="R53" s="106">
        <v>0.25337262545857198</v>
      </c>
      <c r="S53" s="106">
        <v>0.18773158303118501</v>
      </c>
      <c r="T53" s="106">
        <v>0.39265572595667603</v>
      </c>
    </row>
    <row r="54" spans="1:20" ht="13.2" customHeight="1" x14ac:dyDescent="0.3">
      <c r="A54" s="1" t="s">
        <v>156</v>
      </c>
      <c r="B54" s="124">
        <v>193835.57064555399</v>
      </c>
      <c r="C54" s="124">
        <v>193835.57064555399</v>
      </c>
      <c r="D54" s="5">
        <v>0.54419488525953996</v>
      </c>
      <c r="E54" s="61">
        <v>1.5275246460871601E-2</v>
      </c>
      <c r="F54" s="5">
        <v>0.11465759241102701</v>
      </c>
      <c r="G54" s="61">
        <v>3.2413906311786103E-2</v>
      </c>
      <c r="H54" s="61">
        <v>3.5846249973533403E-2</v>
      </c>
      <c r="I54" s="61">
        <v>8.4040706274750507E-2</v>
      </c>
      <c r="J54" s="61">
        <v>6.7212105547713799E-3</v>
      </c>
      <c r="L54" s="5">
        <v>0.117316409620619</v>
      </c>
      <c r="M54" s="5">
        <v>0.117316409620619</v>
      </c>
      <c r="N54" s="5">
        <v>0.14638783462712099</v>
      </c>
      <c r="O54" s="61">
        <v>0.232481971940982</v>
      </c>
      <c r="P54" s="5">
        <v>0.12633699001566701</v>
      </c>
      <c r="Q54" s="61">
        <v>0.25031304253410802</v>
      </c>
      <c r="R54" s="61">
        <v>0.25337262545857198</v>
      </c>
      <c r="S54" s="61">
        <v>0.18773158303118501</v>
      </c>
      <c r="T54" s="61">
        <v>0.39265572595667603</v>
      </c>
    </row>
    <row r="55" spans="1:20" ht="13.2" customHeight="1" x14ac:dyDescent="0.3">
      <c r="A55" s="7" t="s">
        <v>157</v>
      </c>
      <c r="B55" s="125" t="s">
        <v>158</v>
      </c>
      <c r="C55" s="125" t="s">
        <v>158</v>
      </c>
      <c r="D55" s="8" t="s">
        <v>158</v>
      </c>
      <c r="E55" s="8" t="s">
        <v>158</v>
      </c>
      <c r="F55" s="8" t="s">
        <v>158</v>
      </c>
      <c r="G55" s="8" t="s">
        <v>158</v>
      </c>
      <c r="H55" s="8" t="s">
        <v>158</v>
      </c>
      <c r="I55" s="8" t="s">
        <v>158</v>
      </c>
      <c r="J55" s="8"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416160.403608692</v>
      </c>
      <c r="C56" s="137">
        <v>278992.68615429901</v>
      </c>
      <c r="D56" s="6">
        <v>0.50017308109511704</v>
      </c>
      <c r="E56" s="6">
        <v>7.9653278667319902E-2</v>
      </c>
      <c r="F56" s="6">
        <v>0.11970014374686599</v>
      </c>
      <c r="G56" s="6">
        <v>3.8940369133199898E-2</v>
      </c>
      <c r="H56" s="106">
        <v>1.6301405115798698E-2</v>
      </c>
      <c r="I56" s="106">
        <v>8.4758272584345096E-2</v>
      </c>
      <c r="J56" s="106">
        <v>1.4384831310578401E-2</v>
      </c>
      <c r="L56" s="6">
        <v>0.112307423471533</v>
      </c>
      <c r="M56" s="6">
        <v>6.9401114719320006E-2</v>
      </c>
      <c r="N56" s="6">
        <v>7.4027720136815703E-2</v>
      </c>
      <c r="O56" s="6">
        <v>0.120680105531234</v>
      </c>
      <c r="P56" s="6">
        <v>7.3040180268575894E-2</v>
      </c>
      <c r="Q56" s="6">
        <v>6.7148555618617795E-2</v>
      </c>
      <c r="R56" s="106">
        <v>0.195536645115891</v>
      </c>
      <c r="S56" s="106">
        <v>0.18217078827296199</v>
      </c>
      <c r="T56" s="106">
        <v>0.219288255361933</v>
      </c>
    </row>
    <row r="57" spans="1:20" ht="13.2" customHeight="1" x14ac:dyDescent="0.3">
      <c r="A57" s="1" t="s">
        <v>156</v>
      </c>
      <c r="B57" s="124">
        <v>272289.56122749503</v>
      </c>
      <c r="C57" s="124">
        <v>272289.56122749503</v>
      </c>
      <c r="D57" s="5">
        <v>0.490202819384778</v>
      </c>
      <c r="E57" s="61">
        <v>6.0225763772996301E-2</v>
      </c>
      <c r="F57" s="5">
        <v>0.109718199632296</v>
      </c>
      <c r="G57" s="5">
        <v>3.4236705167019703E-2</v>
      </c>
      <c r="H57" s="61">
        <v>2.4136373692358201E-2</v>
      </c>
      <c r="I57" s="61">
        <v>0.122333476646899</v>
      </c>
      <c r="J57" s="61">
        <v>1.29824605930541E-2</v>
      </c>
      <c r="L57" s="5">
        <v>8.5131250451072296E-2</v>
      </c>
      <c r="M57" s="5">
        <v>8.5131250451072296E-2</v>
      </c>
      <c r="N57" s="5">
        <v>9.5637865687463894E-2</v>
      </c>
      <c r="O57" s="61">
        <v>0.16184360089354999</v>
      </c>
      <c r="P57" s="5">
        <v>7.5970472969458705E-2</v>
      </c>
      <c r="Q57" s="5">
        <v>9.1907848578686405E-2</v>
      </c>
      <c r="R57" s="61">
        <v>0.181025296251767</v>
      </c>
      <c r="S57" s="61">
        <v>0.191304785043027</v>
      </c>
      <c r="T57" s="61">
        <v>0.21479122100718001</v>
      </c>
    </row>
    <row r="58" spans="1:20" ht="13.2" customHeight="1" x14ac:dyDescent="0.3">
      <c r="A58" s="7" t="s">
        <v>157</v>
      </c>
      <c r="B58" s="139">
        <v>782332.037683737</v>
      </c>
      <c r="C58" s="125">
        <v>285212.34302373702</v>
      </c>
      <c r="D58" s="8">
        <v>0.50900506657595401</v>
      </c>
      <c r="E58" s="52">
        <v>9.6862809817087503E-2</v>
      </c>
      <c r="F58" s="52">
        <v>0.12854247788529599</v>
      </c>
      <c r="G58" s="8">
        <v>4.3107029253361101E-2</v>
      </c>
      <c r="H58" s="52">
        <v>9.3609324660956193E-3</v>
      </c>
      <c r="I58" s="52">
        <v>5.14729219725516E-2</v>
      </c>
      <c r="J58" s="52">
        <v>1.5627097378988701E-2</v>
      </c>
      <c r="L58" s="52">
        <v>0.171010709405685</v>
      </c>
      <c r="M58" s="8">
        <v>0.14765253514822299</v>
      </c>
      <c r="N58" s="8">
        <v>0.147676172130041</v>
      </c>
      <c r="O58" s="52">
        <v>0.23300504718521201</v>
      </c>
      <c r="P58" s="52">
        <v>0.172164078880021</v>
      </c>
      <c r="Q58" s="8">
        <v>0.12120488786410299</v>
      </c>
      <c r="R58" s="52">
        <v>0.51274724030947505</v>
      </c>
      <c r="S58" s="52">
        <v>0.25737350008035598</v>
      </c>
      <c r="T58" s="52">
        <v>0.541165561238513</v>
      </c>
    </row>
    <row r="59" spans="1:20" ht="13.2" customHeight="1" x14ac:dyDescent="0.3">
      <c r="A59" s="28" t="s">
        <v>224</v>
      </c>
      <c r="B59" s="137">
        <v>113211.66666666701</v>
      </c>
      <c r="C59" s="137">
        <v>113211.66666666701</v>
      </c>
      <c r="D59" s="106">
        <v>0.39373592238726901</v>
      </c>
      <c r="E59" s="106">
        <v>2.9561146524945899E-2</v>
      </c>
      <c r="F59" s="106">
        <v>0.24106761670617</v>
      </c>
      <c r="G59" s="106">
        <v>4.9824075846128899E-2</v>
      </c>
      <c r="H59" s="106">
        <v>2.0458727751851299E-2</v>
      </c>
      <c r="I59" s="106">
        <v>6.6620047992697995E-2</v>
      </c>
      <c r="J59" s="106">
        <v>8.3045033639053707E-3</v>
      </c>
      <c r="L59" s="6">
        <v>0.148770806874091</v>
      </c>
      <c r="M59" s="6">
        <v>0.148770806874091</v>
      </c>
      <c r="N59" s="106">
        <v>0.34754574018127599</v>
      </c>
      <c r="O59" s="106">
        <v>0.53554712143218297</v>
      </c>
      <c r="P59" s="106">
        <v>0.32196659133557698</v>
      </c>
      <c r="Q59" s="106">
        <v>0.30424551927430399</v>
      </c>
      <c r="R59" s="106">
        <v>0.45718827679657198</v>
      </c>
      <c r="S59" s="106">
        <v>0.38847685000896098</v>
      </c>
      <c r="T59" s="106">
        <v>0.56645076687740703</v>
      </c>
    </row>
    <row r="60" spans="1:20" ht="13.2" customHeight="1" x14ac:dyDescent="0.3">
      <c r="A60" s="1" t="s">
        <v>156</v>
      </c>
      <c r="B60" s="124">
        <v>113211.66666666701</v>
      </c>
      <c r="C60" s="124">
        <v>113211.66666666701</v>
      </c>
      <c r="D60" s="61">
        <v>0.39373592238726901</v>
      </c>
      <c r="E60" s="61">
        <v>2.9561146524945899E-2</v>
      </c>
      <c r="F60" s="61">
        <v>0.24106761670617</v>
      </c>
      <c r="G60" s="61">
        <v>4.9824075846128899E-2</v>
      </c>
      <c r="H60" s="61">
        <v>2.0458727751851299E-2</v>
      </c>
      <c r="I60" s="61">
        <v>6.6620047992697995E-2</v>
      </c>
      <c r="J60" s="61">
        <v>8.3045033639053707E-3</v>
      </c>
      <c r="L60" s="5">
        <v>0.148770806874091</v>
      </c>
      <c r="M60" s="5">
        <v>0.148770806874091</v>
      </c>
      <c r="N60" s="61">
        <v>0.34754574018127599</v>
      </c>
      <c r="O60" s="61">
        <v>0.53554712143218297</v>
      </c>
      <c r="P60" s="61">
        <v>0.32196659133557698</v>
      </c>
      <c r="Q60" s="61">
        <v>0.30424551927430399</v>
      </c>
      <c r="R60" s="61">
        <v>0.45718827679657198</v>
      </c>
      <c r="S60" s="61">
        <v>0.38847685000896098</v>
      </c>
      <c r="T60" s="61">
        <v>0.56645076687740703</v>
      </c>
    </row>
    <row r="61" spans="1:20" ht="13.2" customHeight="1" x14ac:dyDescent="0.3">
      <c r="A61" s="7" t="s">
        <v>157</v>
      </c>
      <c r="B61" s="125" t="s">
        <v>158</v>
      </c>
      <c r="C61" s="125" t="s">
        <v>158</v>
      </c>
      <c r="D61" s="8" t="s">
        <v>158</v>
      </c>
      <c r="E61" s="8" t="s">
        <v>158</v>
      </c>
      <c r="F61" s="8" t="s">
        <v>158</v>
      </c>
      <c r="G61" s="8" t="s">
        <v>158</v>
      </c>
      <c r="H61" s="8" t="s">
        <v>158</v>
      </c>
      <c r="I61" s="8" t="s">
        <v>158</v>
      </c>
      <c r="J61" s="8"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7">
        <v>115729.14857186499</v>
      </c>
      <c r="C62" s="137">
        <v>113703.778920707</v>
      </c>
      <c r="D62" s="106">
        <v>0.48907446618603001</v>
      </c>
      <c r="E62" s="106">
        <v>3.1872737894425102E-2</v>
      </c>
      <c r="F62" s="6">
        <v>0.14668817490260999</v>
      </c>
      <c r="G62" s="6">
        <v>4.1722058358071697E-2</v>
      </c>
      <c r="H62" s="106">
        <v>3.0957668451320301E-2</v>
      </c>
      <c r="I62" s="106">
        <v>6.9693654923283305E-2</v>
      </c>
      <c r="J62" s="106">
        <v>3.51196809661559E-3</v>
      </c>
      <c r="L62" s="6">
        <v>0.127053187505834</v>
      </c>
      <c r="M62" s="6">
        <v>0.126902721630968</v>
      </c>
      <c r="N62" s="106">
        <v>0.162402531870249</v>
      </c>
      <c r="O62" s="106">
        <v>0.44415473625049301</v>
      </c>
      <c r="P62" s="6">
        <v>0.127226166796645</v>
      </c>
      <c r="Q62" s="6">
        <v>0.10538709653718099</v>
      </c>
      <c r="R62" s="106">
        <v>0.25119436098295</v>
      </c>
      <c r="S62" s="106">
        <v>0.16727694335405899</v>
      </c>
      <c r="T62" s="106">
        <v>0.44928067555519502</v>
      </c>
    </row>
    <row r="63" spans="1:20" ht="13.2" customHeight="1" x14ac:dyDescent="0.3">
      <c r="A63" s="1" t="s">
        <v>156</v>
      </c>
      <c r="B63" s="124">
        <v>113997.660431709</v>
      </c>
      <c r="C63" s="124">
        <v>113997.660431709</v>
      </c>
      <c r="D63" s="61">
        <v>0.485031705057066</v>
      </c>
      <c r="E63" s="61">
        <v>3.2761982539055497E-2</v>
      </c>
      <c r="F63" s="5">
        <v>0.15033400625576199</v>
      </c>
      <c r="G63" s="5">
        <v>4.2248931881870601E-2</v>
      </c>
      <c r="H63" s="61">
        <v>3.0943883811335199E-2</v>
      </c>
      <c r="I63" s="61">
        <v>6.7547948465754695E-2</v>
      </c>
      <c r="J63" s="61">
        <v>3.61962944900446E-3</v>
      </c>
      <c r="L63" s="5">
        <v>0.13056063100093099</v>
      </c>
      <c r="M63" s="5">
        <v>0.13056063100093099</v>
      </c>
      <c r="N63" s="61">
        <v>0.16842632177557901</v>
      </c>
      <c r="O63" s="61">
        <v>0.44385713638657298</v>
      </c>
      <c r="P63" s="5">
        <v>0.125554100769319</v>
      </c>
      <c r="Q63" s="5">
        <v>0.106272739458612</v>
      </c>
      <c r="R63" s="61">
        <v>0.25858216015464303</v>
      </c>
      <c r="S63" s="61">
        <v>0.17574085150671301</v>
      </c>
      <c r="T63" s="61">
        <v>0.44765416317911999</v>
      </c>
    </row>
    <row r="64" spans="1:20" ht="13.2" customHeight="1" x14ac:dyDescent="0.3">
      <c r="A64" s="7" t="s">
        <v>157</v>
      </c>
      <c r="B64" s="125" t="s">
        <v>158</v>
      </c>
      <c r="C64" s="125" t="s">
        <v>158</v>
      </c>
      <c r="D64" s="8" t="s">
        <v>158</v>
      </c>
      <c r="E64" s="8" t="s">
        <v>158</v>
      </c>
      <c r="F64" s="8" t="s">
        <v>158</v>
      </c>
      <c r="G64" s="8" t="s">
        <v>158</v>
      </c>
      <c r="H64" s="8" t="s">
        <v>158</v>
      </c>
      <c r="I64" s="8" t="s">
        <v>158</v>
      </c>
      <c r="J64" s="8"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36333.708172757099</v>
      </c>
      <c r="C65" s="137">
        <v>36012.263160167597</v>
      </c>
      <c r="D65" s="106">
        <v>0.20022673629262699</v>
      </c>
      <c r="E65" s="106">
        <v>6.03260230413326E-3</v>
      </c>
      <c r="F65" s="6">
        <v>0.22101571611238099</v>
      </c>
      <c r="G65" s="6">
        <v>0.113310801572753</v>
      </c>
      <c r="H65" s="106">
        <v>4.91393936402117E-2</v>
      </c>
      <c r="I65" s="6">
        <v>7.8425890825028793E-2</v>
      </c>
      <c r="J65" s="106">
        <v>5.0608059718120003E-5</v>
      </c>
      <c r="L65" s="6">
        <v>7.8204169165654897E-2</v>
      </c>
      <c r="M65" s="6">
        <v>7.8532700941130296E-2</v>
      </c>
      <c r="N65" s="106">
        <v>0.26284378336233299</v>
      </c>
      <c r="O65" s="106">
        <v>0.30728972253701298</v>
      </c>
      <c r="P65" s="6">
        <v>6.3413955858726598E-2</v>
      </c>
      <c r="Q65" s="6">
        <v>7.6088871491236401E-2</v>
      </c>
      <c r="R65" s="106">
        <v>0.15665880130684101</v>
      </c>
      <c r="S65" s="6">
        <v>0.11617727580078201</v>
      </c>
      <c r="T65" s="106">
        <v>1.25642380776124</v>
      </c>
    </row>
    <row r="66" spans="1:20" ht="13.2" customHeight="1" x14ac:dyDescent="0.3">
      <c r="A66" s="1" t="s">
        <v>156</v>
      </c>
      <c r="B66" s="124">
        <v>36193.233061006002</v>
      </c>
      <c r="C66" s="124">
        <v>36193.233061006002</v>
      </c>
      <c r="D66" s="61">
        <v>0.202322721929134</v>
      </c>
      <c r="E66" s="61">
        <v>6.1105591375978296E-3</v>
      </c>
      <c r="F66" s="5">
        <v>0.221843752911042</v>
      </c>
      <c r="G66" s="5">
        <v>0.111017812570454</v>
      </c>
      <c r="H66" s="61">
        <v>4.93142938415084E-2</v>
      </c>
      <c r="I66" s="5">
        <v>7.6903163733505794E-2</v>
      </c>
      <c r="J66" s="61">
        <v>5.1262046817629998E-5</v>
      </c>
      <c r="L66" s="5">
        <v>7.9189981649444893E-2</v>
      </c>
      <c r="M66" s="5">
        <v>7.9189981649444893E-2</v>
      </c>
      <c r="N66" s="61">
        <v>0.26234738114905098</v>
      </c>
      <c r="O66" s="61">
        <v>0.30597215937699201</v>
      </c>
      <c r="P66" s="5">
        <v>6.3400640977822803E-2</v>
      </c>
      <c r="Q66" s="5">
        <v>7.7403535010914903E-2</v>
      </c>
      <c r="R66" s="61">
        <v>0.157463416443263</v>
      </c>
      <c r="S66" s="5">
        <v>0.119035559002433</v>
      </c>
      <c r="T66" s="61">
        <v>1.2523136042273899</v>
      </c>
    </row>
    <row r="67" spans="1:20" ht="13.2" customHeight="1" x14ac:dyDescent="0.3">
      <c r="A67" s="7" t="s">
        <v>157</v>
      </c>
      <c r="B67" s="125" t="s">
        <v>158</v>
      </c>
      <c r="C67" s="125" t="s">
        <v>158</v>
      </c>
      <c r="D67" s="8" t="s">
        <v>158</v>
      </c>
      <c r="E67" s="8" t="s">
        <v>158</v>
      </c>
      <c r="F67" s="8" t="s">
        <v>158</v>
      </c>
      <c r="G67" s="8" t="s">
        <v>158</v>
      </c>
      <c r="H67" s="8" t="s">
        <v>158</v>
      </c>
      <c r="I67" s="8" t="s">
        <v>158</v>
      </c>
      <c r="J67" s="8"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33715.335838485902</v>
      </c>
      <c r="C68" s="137">
        <v>33153.064958997304</v>
      </c>
      <c r="D68" s="6">
        <v>0.197258206664641</v>
      </c>
      <c r="E68" s="106">
        <v>7.8443672324274207E-3</v>
      </c>
      <c r="F68" s="6">
        <v>0.24460694866250299</v>
      </c>
      <c r="G68" s="6">
        <v>7.0310917114651497E-2</v>
      </c>
      <c r="H68" s="6">
        <v>4.7673070030363598E-2</v>
      </c>
      <c r="I68" s="6">
        <v>0.10558415378098</v>
      </c>
      <c r="J68" s="106">
        <v>1.7438269397925001E-3</v>
      </c>
      <c r="L68" s="6">
        <v>3.8678516077699399E-2</v>
      </c>
      <c r="M68" s="6">
        <v>3.6447190783734103E-2</v>
      </c>
      <c r="N68" s="6">
        <v>0.13559547988607101</v>
      </c>
      <c r="O68" s="106">
        <v>0.187060554902436</v>
      </c>
      <c r="P68" s="6">
        <v>2.56336437114951E-2</v>
      </c>
      <c r="Q68" s="6">
        <v>4.0263632683052102E-2</v>
      </c>
      <c r="R68" s="6">
        <v>7.9966684643352298E-2</v>
      </c>
      <c r="S68" s="6">
        <v>5.0112273970657303E-2</v>
      </c>
      <c r="T68" s="106">
        <v>0.22011095432386299</v>
      </c>
    </row>
    <row r="69" spans="1:20" ht="13.2" customHeight="1" x14ac:dyDescent="0.3">
      <c r="A69" s="1" t="s">
        <v>156</v>
      </c>
      <c r="B69" s="124">
        <v>32750.756500736999</v>
      </c>
      <c r="C69" s="124">
        <v>32750.756500736999</v>
      </c>
      <c r="D69" s="5">
        <v>0.18468484199799301</v>
      </c>
      <c r="E69" s="61">
        <v>8.1284663217448504E-3</v>
      </c>
      <c r="F69" s="5">
        <v>0.24839850109519199</v>
      </c>
      <c r="G69" s="5">
        <v>7.2152660443543196E-2</v>
      </c>
      <c r="H69" s="5">
        <v>4.9267334600614499E-2</v>
      </c>
      <c r="I69" s="5">
        <v>0.10721238794144</v>
      </c>
      <c r="J69" s="61">
        <v>1.7897898967270699E-3</v>
      </c>
      <c r="L69" s="5">
        <v>3.6557904779703103E-2</v>
      </c>
      <c r="M69" s="5">
        <v>3.6557904779703103E-2</v>
      </c>
      <c r="N69" s="5">
        <v>0.143756425248658</v>
      </c>
      <c r="O69" s="61">
        <v>0.18772701113467699</v>
      </c>
      <c r="P69" s="5">
        <v>2.5949744977393201E-2</v>
      </c>
      <c r="Q69" s="5">
        <v>4.0586654476110103E-2</v>
      </c>
      <c r="R69" s="5">
        <v>7.9981317074095198E-2</v>
      </c>
      <c r="S69" s="5">
        <v>5.10364722929776E-2</v>
      </c>
      <c r="T69" s="61">
        <v>0.22261084424167599</v>
      </c>
    </row>
    <row r="70" spans="1:20" ht="13.2" customHeight="1" x14ac:dyDescent="0.3">
      <c r="A70" s="7" t="s">
        <v>157</v>
      </c>
      <c r="B70" s="139">
        <v>94469.102289019705</v>
      </c>
      <c r="C70" s="139">
        <v>45305.203541788098</v>
      </c>
      <c r="D70" s="52">
        <v>0.471806224133968</v>
      </c>
      <c r="E70" s="52">
        <v>1.64086929811211E-3</v>
      </c>
      <c r="F70" s="52">
        <v>0.161815807935727</v>
      </c>
      <c r="G70" s="52">
        <v>3.0095191806388501E-2</v>
      </c>
      <c r="H70" s="52">
        <v>1.2861212688389001E-2</v>
      </c>
      <c r="I70" s="52">
        <v>7.0030547202139096E-2</v>
      </c>
      <c r="J70" s="52">
        <v>7.4019433722529999E-4</v>
      </c>
      <c r="L70" s="52">
        <v>0.26294568841828297</v>
      </c>
      <c r="M70" s="52">
        <v>0.26247473231222701</v>
      </c>
      <c r="N70" s="52">
        <v>0.42967941267478599</v>
      </c>
      <c r="O70" s="52">
        <v>0.72022485263387404</v>
      </c>
      <c r="P70" s="52">
        <v>0.16869112512860901</v>
      </c>
      <c r="Q70" s="52">
        <v>0.188826460166437</v>
      </c>
      <c r="R70" s="52">
        <v>0.82171767650544902</v>
      </c>
      <c r="S70" s="52">
        <v>0.24064408461943501</v>
      </c>
      <c r="T70" s="52">
        <v>1.0602390387387299</v>
      </c>
    </row>
    <row r="71" spans="1:20" ht="13.2" customHeight="1" x14ac:dyDescent="0.3">
      <c r="A71" s="28" t="s">
        <v>172</v>
      </c>
      <c r="B71" s="137">
        <v>310939.97822727897</v>
      </c>
      <c r="C71" s="137">
        <v>230259.33864831901</v>
      </c>
      <c r="D71" s="6">
        <v>0.50890246155990004</v>
      </c>
      <c r="E71" s="106">
        <v>0.12649173469417799</v>
      </c>
      <c r="F71" s="6">
        <v>0.107571399114197</v>
      </c>
      <c r="G71" s="6">
        <v>2.7165470524359799E-2</v>
      </c>
      <c r="H71" s="106">
        <v>1.4339263651132601E-2</v>
      </c>
      <c r="I71" s="106">
        <v>7.1264410714275098E-2</v>
      </c>
      <c r="J71" s="106">
        <v>7.3800575148425798E-3</v>
      </c>
      <c r="L71" s="6">
        <v>0.109668545909596</v>
      </c>
      <c r="M71" s="6">
        <v>7.2391731816083799E-2</v>
      </c>
      <c r="N71" s="6">
        <v>8.4027751350858895E-2</v>
      </c>
      <c r="O71" s="106">
        <v>0.184304160305341</v>
      </c>
      <c r="P71" s="6">
        <v>7.0416997923128694E-2</v>
      </c>
      <c r="Q71" s="6">
        <v>0.11672364254085101</v>
      </c>
      <c r="R71" s="106">
        <v>0.30425847770430797</v>
      </c>
      <c r="S71" s="106">
        <v>0.154209425302993</v>
      </c>
      <c r="T71" s="106">
        <v>0.27186610085230301</v>
      </c>
    </row>
    <row r="72" spans="1:20" ht="13.2" customHeight="1" x14ac:dyDescent="0.3">
      <c r="A72" s="1" t="s">
        <v>156</v>
      </c>
      <c r="B72" s="124">
        <v>231934.088965845</v>
      </c>
      <c r="C72" s="124">
        <v>231934.088965845</v>
      </c>
      <c r="D72" s="5">
        <v>0.44758539447490298</v>
      </c>
      <c r="E72" s="61">
        <v>0.125685265349605</v>
      </c>
      <c r="F72" s="5">
        <v>0.111362413899635</v>
      </c>
      <c r="G72" s="5">
        <v>2.95732191573717E-2</v>
      </c>
      <c r="H72" s="61">
        <v>2.5830150318028301E-2</v>
      </c>
      <c r="I72" s="61">
        <v>9.4918839900678301E-2</v>
      </c>
      <c r="J72" s="61">
        <v>1.0793139163402901E-2</v>
      </c>
      <c r="L72" s="5">
        <v>8.0769596820370701E-2</v>
      </c>
      <c r="M72" s="5">
        <v>8.0769596820370701E-2</v>
      </c>
      <c r="N72" s="5">
        <v>0.101732302212182</v>
      </c>
      <c r="O72" s="61">
        <v>0.243672140836492</v>
      </c>
      <c r="P72" s="5">
        <v>9.3677724441331003E-2</v>
      </c>
      <c r="Q72" s="5">
        <v>0.118659572155096</v>
      </c>
      <c r="R72" s="61">
        <v>0.19841558062456999</v>
      </c>
      <c r="S72" s="61">
        <v>0.15573267497050999</v>
      </c>
      <c r="T72" s="61">
        <v>0.254368595858803</v>
      </c>
    </row>
    <row r="73" spans="1:20" ht="13.2" customHeight="1" x14ac:dyDescent="0.3">
      <c r="A73" s="10" t="s">
        <v>157</v>
      </c>
      <c r="B73" s="140">
        <v>534427.307018555</v>
      </c>
      <c r="C73" s="140">
        <v>228236.13651502001</v>
      </c>
      <c r="D73" s="111">
        <v>0.584177460217295</v>
      </c>
      <c r="E73" s="111">
        <v>0.127481784964291</v>
      </c>
      <c r="F73" s="11">
        <v>0.102917415379319</v>
      </c>
      <c r="G73" s="111">
        <v>2.4209633206405901E-2</v>
      </c>
      <c r="H73" s="111">
        <v>2.3264506117589E-4</v>
      </c>
      <c r="I73" s="111">
        <v>4.22253974362964E-2</v>
      </c>
      <c r="J73" s="111">
        <v>3.19003785593076E-3</v>
      </c>
      <c r="L73" s="111">
        <v>0.170266563602785</v>
      </c>
      <c r="M73" s="111">
        <v>0.16418260899393999</v>
      </c>
      <c r="N73" s="111">
        <v>0.16280986313023599</v>
      </c>
      <c r="O73" s="111">
        <v>0.31244764809954401</v>
      </c>
      <c r="P73" s="11">
        <v>0.103671589072791</v>
      </c>
      <c r="Q73" s="111">
        <v>0.29214596784534103</v>
      </c>
      <c r="R73" s="111">
        <v>24.754007618324</v>
      </c>
      <c r="S73" s="111">
        <v>0.20642772476551099</v>
      </c>
      <c r="T73" s="111">
        <v>0.64916760114608396</v>
      </c>
    </row>
    <row r="74" spans="1:20" ht="169.2" customHeight="1" x14ac:dyDescent="0.3">
      <c r="A74" s="165" t="s">
        <v>598</v>
      </c>
      <c r="B74" s="195"/>
      <c r="C74" s="195"/>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P4:P6"/>
    <mergeCell ref="Q4:Q6"/>
    <mergeCell ref="R4:R6"/>
    <mergeCell ref="A3:A7"/>
    <mergeCell ref="B4:B7"/>
    <mergeCell ref="B3:C3"/>
    <mergeCell ref="L3:T3"/>
    <mergeCell ref="D3:J3"/>
    <mergeCell ref="C4:C7"/>
    <mergeCell ref="D4:D7"/>
    <mergeCell ref="E4:E7"/>
    <mergeCell ref="L4:M6"/>
    <mergeCell ref="N4:N6"/>
    <mergeCell ref="O4:O6"/>
    <mergeCell ref="N7:T7"/>
    <mergeCell ref="S4:S6"/>
    <mergeCell ref="T4:T6"/>
    <mergeCell ref="F4:F7"/>
    <mergeCell ref="G4:G7"/>
    <mergeCell ref="H4:H7"/>
    <mergeCell ref="I4:I7"/>
    <mergeCell ref="J4:J7"/>
  </mergeCells>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400</v>
      </c>
      <c r="J1" s="14" t="str">
        <f>HYPERLINK("#'Verzeichnis'!A1", "Zurück zum Verzeichnis")</f>
        <v>Zurück zum Verzeichnis</v>
      </c>
      <c r="O1" s="1"/>
    </row>
    <row r="2" spans="1:20" ht="13.2" customHeight="1" x14ac:dyDescent="0.3">
      <c r="A2" s="170" t="s">
        <v>41</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7" t="s">
        <v>80</v>
      </c>
      <c r="J3" s="167"/>
      <c r="L3" s="167" t="s">
        <v>73</v>
      </c>
      <c r="M3" s="167"/>
      <c r="N3" s="167"/>
      <c r="O3" s="166"/>
      <c r="P3" s="166"/>
      <c r="Q3" s="166"/>
      <c r="R3" s="166"/>
      <c r="S3" s="167"/>
      <c r="T3" s="167"/>
    </row>
    <row r="4" spans="1:20" ht="13.2" customHeight="1" x14ac:dyDescent="0.3">
      <c r="A4" s="166"/>
      <c r="B4" s="167" t="s">
        <v>176</v>
      </c>
      <c r="C4" s="167" t="s">
        <v>177</v>
      </c>
      <c r="D4" s="173" t="s">
        <v>385</v>
      </c>
      <c r="E4" s="173" t="s">
        <v>181</v>
      </c>
      <c r="F4" s="173" t="s">
        <v>95</v>
      </c>
      <c r="G4" s="173" t="s">
        <v>96</v>
      </c>
      <c r="H4" s="173" t="s">
        <v>97</v>
      </c>
      <c r="I4" s="167" t="s">
        <v>176</v>
      </c>
      <c r="J4" s="167" t="s">
        <v>177</v>
      </c>
      <c r="L4" s="167" t="s">
        <v>79</v>
      </c>
      <c r="M4" s="167"/>
      <c r="N4" s="173" t="s">
        <v>385</v>
      </c>
      <c r="O4" s="173" t="s">
        <v>181</v>
      </c>
      <c r="P4" s="173" t="s">
        <v>95</v>
      </c>
      <c r="Q4" s="173" t="s">
        <v>96</v>
      </c>
      <c r="R4" s="173" t="s">
        <v>97</v>
      </c>
      <c r="S4" s="167" t="s">
        <v>80</v>
      </c>
      <c r="T4" s="167"/>
    </row>
    <row r="5" spans="1:20" ht="13.2" customHeight="1" x14ac:dyDescent="0.3">
      <c r="A5" s="166"/>
      <c r="B5" s="167"/>
      <c r="C5" s="167"/>
      <c r="D5" s="173"/>
      <c r="E5" s="173"/>
      <c r="F5" s="173"/>
      <c r="G5" s="173"/>
      <c r="H5" s="173"/>
      <c r="I5" s="167"/>
      <c r="J5" s="167"/>
      <c r="L5" s="167"/>
      <c r="M5" s="167"/>
      <c r="N5" s="173"/>
      <c r="O5" s="173"/>
      <c r="P5" s="173"/>
      <c r="Q5" s="173"/>
      <c r="R5" s="173"/>
      <c r="S5" s="167"/>
      <c r="T5" s="167"/>
    </row>
    <row r="6" spans="1:20" ht="13.2" customHeight="1" x14ac:dyDescent="0.3">
      <c r="A6" s="166"/>
      <c r="B6" s="167"/>
      <c r="C6" s="167"/>
      <c r="D6" s="173"/>
      <c r="E6" s="173"/>
      <c r="F6" s="173"/>
      <c r="G6" s="173"/>
      <c r="H6" s="173"/>
      <c r="I6" s="167"/>
      <c r="J6" s="167"/>
      <c r="L6" s="167"/>
      <c r="M6" s="167"/>
      <c r="N6" s="173"/>
      <c r="O6" s="173"/>
      <c r="P6" s="173"/>
      <c r="Q6" s="173"/>
      <c r="R6" s="173"/>
      <c r="S6" s="167"/>
      <c r="T6" s="167"/>
    </row>
    <row r="7" spans="1:20" ht="13.2" customHeight="1" x14ac:dyDescent="0.3">
      <c r="A7" s="166" t="s">
        <v>372</v>
      </c>
      <c r="B7" s="167" t="s">
        <v>350</v>
      </c>
      <c r="C7" s="167" t="s">
        <v>351</v>
      </c>
      <c r="D7" s="173" t="s">
        <v>386</v>
      </c>
      <c r="E7" s="173" t="s">
        <v>387</v>
      </c>
      <c r="F7" s="173" t="s">
        <v>388</v>
      </c>
      <c r="G7" s="173" t="s">
        <v>389</v>
      </c>
      <c r="H7" s="173" t="s">
        <v>390</v>
      </c>
      <c r="I7" s="167" t="s">
        <v>358</v>
      </c>
      <c r="J7" s="167" t="s">
        <v>359</v>
      </c>
      <c r="K7" t="s">
        <v>66</v>
      </c>
      <c r="L7" s="16" t="s">
        <v>176</v>
      </c>
      <c r="M7" s="16" t="s">
        <v>177</v>
      </c>
      <c r="N7" s="173" t="s">
        <v>177</v>
      </c>
      <c r="O7" s="173" t="s">
        <v>391</v>
      </c>
      <c r="P7" s="173" t="s">
        <v>392</v>
      </c>
      <c r="Q7" s="173" t="s">
        <v>393</v>
      </c>
      <c r="R7" s="173" t="s">
        <v>394</v>
      </c>
      <c r="S7" s="16" t="s">
        <v>176</v>
      </c>
      <c r="T7" s="16" t="s">
        <v>177</v>
      </c>
    </row>
    <row r="8" spans="1:20" ht="13.2" customHeight="1" x14ac:dyDescent="0.3">
      <c r="A8" s="28" t="s">
        <v>122</v>
      </c>
      <c r="B8" s="137">
        <v>202916.027072028</v>
      </c>
      <c r="C8" s="137">
        <v>168322.26703159499</v>
      </c>
      <c r="D8" s="6">
        <v>5.6831189093916002E-3</v>
      </c>
      <c r="E8" s="6">
        <v>6.2323166199452704E-3</v>
      </c>
      <c r="F8" s="6">
        <v>3.0703149066187301E-2</v>
      </c>
      <c r="G8" s="6">
        <v>3.02287325336146E-3</v>
      </c>
      <c r="H8" s="6">
        <v>0.109725171215941</v>
      </c>
      <c r="I8" s="137">
        <v>228275.40738425101</v>
      </c>
      <c r="J8" s="137">
        <v>189358.30073609101</v>
      </c>
      <c r="L8" s="6">
        <v>3.0032557071103E-2</v>
      </c>
      <c r="M8" s="6">
        <v>2.3566404151927699E-2</v>
      </c>
      <c r="N8" s="6">
        <v>5.0576293583760798E-2</v>
      </c>
      <c r="O8" s="6">
        <v>3.9820411564849702E-2</v>
      </c>
      <c r="P8" s="6">
        <v>2.69302385141614E-2</v>
      </c>
      <c r="Q8" s="6">
        <v>0.13298452928657001</v>
      </c>
      <c r="R8" s="6">
        <v>2.0461778281145999E-2</v>
      </c>
      <c r="S8" s="6">
        <v>2.1854360135663799E-2</v>
      </c>
      <c r="T8" s="6">
        <v>1.46053513564521E-2</v>
      </c>
    </row>
    <row r="9" spans="1:20" ht="13.2" customHeight="1" x14ac:dyDescent="0.3">
      <c r="A9" s="1" t="s">
        <v>156</v>
      </c>
      <c r="B9" s="124">
        <v>151052.30399205</v>
      </c>
      <c r="C9" s="124">
        <v>151052.30399205</v>
      </c>
      <c r="D9" s="5">
        <v>7.4714557194857402E-3</v>
      </c>
      <c r="E9" s="5">
        <v>7.9201071827615498E-3</v>
      </c>
      <c r="F9" s="5">
        <v>3.3255614961544597E-2</v>
      </c>
      <c r="G9" s="61">
        <v>2.8862400907526901E-3</v>
      </c>
      <c r="H9" s="5">
        <v>0.114841805379615</v>
      </c>
      <c r="I9" s="124">
        <v>173455.69301686899</v>
      </c>
      <c r="J9" s="124">
        <v>173455.69301686899</v>
      </c>
      <c r="L9" s="5">
        <v>2.8919170262003201E-2</v>
      </c>
      <c r="M9" s="5">
        <v>2.8919170262003201E-2</v>
      </c>
      <c r="N9" s="5">
        <v>5.3071195540713698E-2</v>
      </c>
      <c r="O9" s="5">
        <v>4.2453087208895998E-2</v>
      </c>
      <c r="P9" s="5">
        <v>3.04983954461076E-2</v>
      </c>
      <c r="Q9" s="61">
        <v>0.165227323268959</v>
      </c>
      <c r="R9" s="5">
        <v>2.28873186572284E-2</v>
      </c>
      <c r="S9" s="5">
        <v>1.7706818675076501E-2</v>
      </c>
      <c r="T9" s="5">
        <v>1.7706818675076501E-2</v>
      </c>
    </row>
    <row r="10" spans="1:20" ht="13.2" customHeight="1" x14ac:dyDescent="0.3">
      <c r="A10" s="7" t="s">
        <v>157</v>
      </c>
      <c r="B10" s="125">
        <v>475113.27872361802</v>
      </c>
      <c r="C10" s="125">
        <v>208003.474084168</v>
      </c>
      <c r="D10" s="8">
        <v>2.6991139027410802E-3</v>
      </c>
      <c r="E10" s="8">
        <v>3.4160823059201798E-3</v>
      </c>
      <c r="F10" s="8">
        <v>2.6444124162120001E-2</v>
      </c>
      <c r="G10" s="52">
        <v>3.25085829454487E-3</v>
      </c>
      <c r="H10" s="8">
        <v>0.101187594918554</v>
      </c>
      <c r="I10" s="125">
        <v>515986.63791268697</v>
      </c>
      <c r="J10" s="125">
        <v>225897.734441732</v>
      </c>
      <c r="L10" s="8">
        <v>5.2508574401932198E-2</v>
      </c>
      <c r="M10" s="8">
        <v>4.4478879799602501E-2</v>
      </c>
      <c r="N10" s="8">
        <v>0.118086839016609</v>
      </c>
      <c r="O10" s="8">
        <v>9.3205559130271204E-2</v>
      </c>
      <c r="P10" s="8">
        <v>6.1332300746231402E-2</v>
      </c>
      <c r="Q10" s="52">
        <v>0.26062767173013901</v>
      </c>
      <c r="R10" s="8">
        <v>4.7318887858913999E-2</v>
      </c>
      <c r="S10" s="8">
        <v>3.7897701367207597E-2</v>
      </c>
      <c r="T10" s="8">
        <v>2.7006103076601101E-2</v>
      </c>
    </row>
    <row r="11" spans="1:20" ht="13.2" customHeight="1" x14ac:dyDescent="0.3">
      <c r="A11" s="28" t="s">
        <v>213</v>
      </c>
      <c r="B11" s="137">
        <v>263375.57007099601</v>
      </c>
      <c r="C11" s="137">
        <v>201579.27940820399</v>
      </c>
      <c r="D11" s="6">
        <v>4.6484955054277204E-3</v>
      </c>
      <c r="E11" s="6">
        <v>4.7228461018114501E-3</v>
      </c>
      <c r="F11" s="6">
        <v>2.90668399463852E-2</v>
      </c>
      <c r="G11" s="106">
        <v>1.19975858178258E-3</v>
      </c>
      <c r="H11" s="6">
        <v>0.106781122090189</v>
      </c>
      <c r="I11" s="137">
        <v>298902.32456965599</v>
      </c>
      <c r="J11" s="137">
        <v>228770.32666297199</v>
      </c>
      <c r="L11" s="6">
        <v>2.6596561552341799E-2</v>
      </c>
      <c r="M11" s="6">
        <v>2.3091271305731499E-2</v>
      </c>
      <c r="N11" s="6">
        <v>9.0524488955657303E-2</v>
      </c>
      <c r="O11" s="6">
        <v>8.2050427387045696E-2</v>
      </c>
      <c r="P11" s="6">
        <v>3.45231443522349E-2</v>
      </c>
      <c r="Q11" s="106">
        <v>0.23442594260687999</v>
      </c>
      <c r="R11" s="6">
        <v>2.8944813823020301E-2</v>
      </c>
      <c r="S11" s="6">
        <v>2.92801183207624E-2</v>
      </c>
      <c r="T11" s="6">
        <v>2.1084401266066598E-2</v>
      </c>
    </row>
    <row r="12" spans="1:20" ht="13.2" customHeight="1" x14ac:dyDescent="0.3">
      <c r="A12" s="1" t="s">
        <v>156</v>
      </c>
      <c r="B12" s="124">
        <v>220784.64944644499</v>
      </c>
      <c r="C12" s="124">
        <v>220784.64944644499</v>
      </c>
      <c r="D12" s="5">
        <v>6.2366215402869397E-3</v>
      </c>
      <c r="E12" s="5">
        <v>5.5007412480000102E-3</v>
      </c>
      <c r="F12" s="5">
        <v>3.04674285821613E-2</v>
      </c>
      <c r="G12" s="61">
        <v>1.63959373123371E-3</v>
      </c>
      <c r="H12" s="5">
        <v>0.10639759373501</v>
      </c>
      <c r="I12" s="124">
        <v>225950.715674974</v>
      </c>
      <c r="J12" s="124">
        <v>225950.715674974</v>
      </c>
      <c r="L12" s="5">
        <v>2.8151393608805499E-2</v>
      </c>
      <c r="M12" s="5">
        <v>2.8151393608805499E-2</v>
      </c>
      <c r="N12" s="5">
        <v>8.8909442557823404E-2</v>
      </c>
      <c r="O12" s="5">
        <v>9.2435230333048193E-2</v>
      </c>
      <c r="P12" s="5">
        <v>4.0263709493724702E-2</v>
      </c>
      <c r="Q12" s="61">
        <v>0.230945234423032</v>
      </c>
      <c r="R12" s="5">
        <v>3.5824617091961802E-2</v>
      </c>
      <c r="S12" s="5">
        <v>2.6578957549730199E-2</v>
      </c>
      <c r="T12" s="5">
        <v>2.6578957549730199E-2</v>
      </c>
    </row>
    <row r="13" spans="1:20" ht="13.2" customHeight="1" x14ac:dyDescent="0.3">
      <c r="A13" s="7" t="s">
        <v>157</v>
      </c>
      <c r="B13" s="125">
        <v>383394.47621509602</v>
      </c>
      <c r="C13" s="125">
        <v>176644.29604323299</v>
      </c>
      <c r="D13" s="52">
        <v>2.0713399959246298E-3</v>
      </c>
      <c r="E13" s="8">
        <v>3.4605050043095302E-3</v>
      </c>
      <c r="F13" s="8">
        <v>2.6794013583735701E-2</v>
      </c>
      <c r="G13" s="52">
        <v>4.8600944991246002E-4</v>
      </c>
      <c r="H13" s="8">
        <v>0.107403498521217</v>
      </c>
      <c r="I13" s="125">
        <v>504476.00488932402</v>
      </c>
      <c r="J13" s="125">
        <v>232431.12324962599</v>
      </c>
      <c r="L13" s="8">
        <v>4.3368793761371198E-2</v>
      </c>
      <c r="M13" s="8">
        <v>3.6804729349511199E-2</v>
      </c>
      <c r="N13" s="52">
        <v>0.197382494476464</v>
      </c>
      <c r="O13" s="8">
        <v>0.132626404632085</v>
      </c>
      <c r="P13" s="8">
        <v>5.8775972963984603E-2</v>
      </c>
      <c r="Q13" s="52">
        <v>0.59991381003440403</v>
      </c>
      <c r="R13" s="8">
        <v>4.5721790546827297E-2</v>
      </c>
      <c r="S13" s="8">
        <v>4.1900649793418003E-2</v>
      </c>
      <c r="T13" s="8">
        <v>3.6364177013135698E-2</v>
      </c>
    </row>
    <row r="14" spans="1:20" ht="13.2" customHeight="1" x14ac:dyDescent="0.3">
      <c r="A14" s="28" t="s">
        <v>214</v>
      </c>
      <c r="B14" s="138">
        <v>416790.75</v>
      </c>
      <c r="C14" s="138">
        <v>208395.375</v>
      </c>
      <c r="D14" s="106">
        <v>3.1984475023338001E-3</v>
      </c>
      <c r="E14" s="106">
        <v>7.9858218222613308E-3</v>
      </c>
      <c r="F14" s="106">
        <v>2.7996462653421799E-2</v>
      </c>
      <c r="G14" s="106">
        <v>1.7767508835868698E-2</v>
      </c>
      <c r="H14" s="106">
        <v>0.105242658736228</v>
      </c>
      <c r="I14" s="138">
        <v>593593.91666666698</v>
      </c>
      <c r="J14" s="137">
        <v>296796.95833333302</v>
      </c>
      <c r="L14" s="106">
        <v>0.60087203570755998</v>
      </c>
      <c r="M14" s="106">
        <v>0.261391745594308</v>
      </c>
      <c r="N14" s="106">
        <v>0.32831194524693202</v>
      </c>
      <c r="O14" s="106">
        <v>0.26921172889184702</v>
      </c>
      <c r="P14" s="106">
        <v>0.28415009994700902</v>
      </c>
      <c r="Q14" s="106">
        <v>0.365744798332785</v>
      </c>
      <c r="R14" s="106">
        <v>0.22661620929728499</v>
      </c>
      <c r="S14" s="106">
        <v>0.41649344078092698</v>
      </c>
      <c r="T14" s="6">
        <v>0.147930361488921</v>
      </c>
    </row>
    <row r="15" spans="1:20" ht="13.2" customHeight="1" x14ac:dyDescent="0.3">
      <c r="A15" s="1" t="s">
        <v>156</v>
      </c>
      <c r="B15" s="127">
        <v>84526.375</v>
      </c>
      <c r="C15" s="127">
        <v>84526.375</v>
      </c>
      <c r="D15" s="61">
        <v>9.3461951964697002E-4</v>
      </c>
      <c r="E15" s="61">
        <v>7.84666324564374E-3</v>
      </c>
      <c r="F15" s="61">
        <v>5.1633291975433697E-2</v>
      </c>
      <c r="G15" s="61">
        <v>1.5857476438567299E-2</v>
      </c>
      <c r="H15" s="61">
        <v>0.12765394233456701</v>
      </c>
      <c r="I15" s="124">
        <v>227027.875</v>
      </c>
      <c r="J15" s="124">
        <v>227027.875</v>
      </c>
      <c r="L15" s="61">
        <v>0.22243294975379199</v>
      </c>
      <c r="M15" s="61">
        <v>0.22243294975379199</v>
      </c>
      <c r="N15" s="61">
        <v>0.71446938376105795</v>
      </c>
      <c r="O15" s="61">
        <v>0.44846733279604101</v>
      </c>
      <c r="P15" s="61">
        <v>0.28746583812867998</v>
      </c>
      <c r="Q15" s="61">
        <v>1</v>
      </c>
      <c r="R15" s="61">
        <v>0.23000230060860599</v>
      </c>
      <c r="S15" s="5">
        <v>0.144964950117001</v>
      </c>
      <c r="T15" s="5">
        <v>0.144964950117001</v>
      </c>
    </row>
    <row r="16" spans="1:20" ht="13.2" customHeight="1" x14ac:dyDescent="0.3">
      <c r="A16" s="7" t="s">
        <v>157</v>
      </c>
      <c r="B16" s="125" t="s">
        <v>158</v>
      </c>
      <c r="C16" s="125" t="s">
        <v>158</v>
      </c>
      <c r="D16" s="8" t="s">
        <v>158</v>
      </c>
      <c r="E16" s="8" t="s">
        <v>158</v>
      </c>
      <c r="F16" s="8" t="s">
        <v>158</v>
      </c>
      <c r="G16" s="8" t="s">
        <v>158</v>
      </c>
      <c r="H16" s="8" t="s">
        <v>158</v>
      </c>
      <c r="I16" s="125" t="s">
        <v>158</v>
      </c>
      <c r="J16" s="125"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319845.44620183902</v>
      </c>
      <c r="C17" s="137">
        <v>284279.40427084302</v>
      </c>
      <c r="D17" s="106">
        <v>5.50406938618659E-3</v>
      </c>
      <c r="E17" s="106">
        <v>3.1285317007276499E-3</v>
      </c>
      <c r="F17" s="106">
        <v>2.9262257567397001E-2</v>
      </c>
      <c r="G17" s="106">
        <v>1.6390522945775299E-2</v>
      </c>
      <c r="H17" s="6">
        <v>7.9034871210539995E-2</v>
      </c>
      <c r="I17" s="137">
        <v>307202.43673379999</v>
      </c>
      <c r="J17" s="137">
        <v>273042.26695203799</v>
      </c>
      <c r="L17" s="6">
        <v>0.13619803014958701</v>
      </c>
      <c r="M17" s="6">
        <v>0.10861406939181401</v>
      </c>
      <c r="N17" s="106">
        <v>0.29187357019493498</v>
      </c>
      <c r="O17" s="106">
        <v>0.264974541884479</v>
      </c>
      <c r="P17" s="106">
        <v>0.18384467187275599</v>
      </c>
      <c r="Q17" s="106">
        <v>0.49760819476615697</v>
      </c>
      <c r="R17" s="6">
        <v>0.13595897928565201</v>
      </c>
      <c r="S17" s="6">
        <v>0.13254314761358399</v>
      </c>
      <c r="T17" s="6">
        <v>0.13869580624175301</v>
      </c>
    </row>
    <row r="18" spans="1:20" ht="13.2" customHeight="1" x14ac:dyDescent="0.3">
      <c r="A18" s="1" t="s">
        <v>156</v>
      </c>
      <c r="B18" s="124">
        <v>264675.56124108599</v>
      </c>
      <c r="C18" s="124">
        <v>264675.56124108599</v>
      </c>
      <c r="D18" s="61">
        <v>7.6025013725327904E-3</v>
      </c>
      <c r="E18" s="61">
        <v>3.14238659746033E-3</v>
      </c>
      <c r="F18" s="61">
        <v>3.1273935978791398E-2</v>
      </c>
      <c r="G18" s="61">
        <v>2.2639426295118E-2</v>
      </c>
      <c r="H18" s="5">
        <v>9.1359485610178204E-2</v>
      </c>
      <c r="I18" s="127">
        <v>288879.893156512</v>
      </c>
      <c r="J18" s="127">
        <v>288879.893156512</v>
      </c>
      <c r="L18" s="5">
        <v>0.12080160581919799</v>
      </c>
      <c r="M18" s="5">
        <v>0.12080160581919799</v>
      </c>
      <c r="N18" s="61">
        <v>0.251284835997579</v>
      </c>
      <c r="O18" s="61">
        <v>0.320951148435967</v>
      </c>
      <c r="P18" s="61">
        <v>0.21128792894780399</v>
      </c>
      <c r="Q18" s="61">
        <v>0.44514716150640099</v>
      </c>
      <c r="R18" s="5">
        <v>0.14204661416078901</v>
      </c>
      <c r="S18" s="61">
        <v>0.15215507829163499</v>
      </c>
      <c r="T18" s="61">
        <v>0.15215507829163499</v>
      </c>
    </row>
    <row r="19" spans="1:20" ht="13.2" customHeight="1" x14ac:dyDescent="0.3">
      <c r="A19" s="7" t="s">
        <v>157</v>
      </c>
      <c r="B19" s="125" t="s">
        <v>158</v>
      </c>
      <c r="C19" s="125" t="s">
        <v>158</v>
      </c>
      <c r="D19" s="8" t="s">
        <v>158</v>
      </c>
      <c r="E19" s="8" t="s">
        <v>158</v>
      </c>
      <c r="F19" s="8" t="s">
        <v>158</v>
      </c>
      <c r="G19" s="8" t="s">
        <v>158</v>
      </c>
      <c r="H19" s="8" t="s">
        <v>158</v>
      </c>
      <c r="I19" s="125" t="s">
        <v>158</v>
      </c>
      <c r="J19" s="125"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383843.69877321</v>
      </c>
      <c r="C20" s="137">
        <v>293230.14070415398</v>
      </c>
      <c r="D20" s="106">
        <v>7.9630160857513295E-3</v>
      </c>
      <c r="E20" s="106">
        <v>5.6152659441613302E-3</v>
      </c>
      <c r="F20" s="6">
        <v>2.98021134249092E-2</v>
      </c>
      <c r="G20" s="106">
        <v>1.2855623479255099E-2</v>
      </c>
      <c r="H20" s="6">
        <v>0.108899375341567</v>
      </c>
      <c r="I20" s="137">
        <v>263765.40351458901</v>
      </c>
      <c r="J20" s="137">
        <v>201498.59599797399</v>
      </c>
      <c r="L20" s="6">
        <v>0.11105980814621701</v>
      </c>
      <c r="M20" s="6">
        <v>8.0600174013266704E-2</v>
      </c>
      <c r="N20" s="106">
        <v>0.20634648767325101</v>
      </c>
      <c r="O20" s="106">
        <v>0.25216105822525597</v>
      </c>
      <c r="P20" s="6">
        <v>0.129425987251434</v>
      </c>
      <c r="Q20" s="106">
        <v>0.482664801672121</v>
      </c>
      <c r="R20" s="6">
        <v>0.14222716002407601</v>
      </c>
      <c r="S20" s="6">
        <v>0.11431603045316099</v>
      </c>
      <c r="T20" s="6">
        <v>9.5944138125361705E-2</v>
      </c>
    </row>
    <row r="21" spans="1:20" ht="13.2" customHeight="1" x14ac:dyDescent="0.3">
      <c r="A21" s="1" t="s">
        <v>156</v>
      </c>
      <c r="B21" s="124">
        <v>319929.17485739401</v>
      </c>
      <c r="C21" s="124">
        <v>319929.17485739401</v>
      </c>
      <c r="D21" s="61">
        <v>1.10785524005625E-2</v>
      </c>
      <c r="E21" s="61">
        <v>6.08100597605185E-3</v>
      </c>
      <c r="F21" s="61">
        <v>3.24673727167396E-2</v>
      </c>
      <c r="G21" s="61">
        <v>1.70560457229983E-3</v>
      </c>
      <c r="H21" s="61">
        <v>0.118607126118268</v>
      </c>
      <c r="I21" s="124">
        <v>217536.426941641</v>
      </c>
      <c r="J21" s="124">
        <v>217536.426941641</v>
      </c>
      <c r="L21" s="5">
        <v>9.9942302518872303E-2</v>
      </c>
      <c r="M21" s="5">
        <v>9.9942302518872303E-2</v>
      </c>
      <c r="N21" s="61">
        <v>0.18329348645388199</v>
      </c>
      <c r="O21" s="61">
        <v>0.303192240023201</v>
      </c>
      <c r="P21" s="61">
        <v>0.154023075545976</v>
      </c>
      <c r="Q21" s="61">
        <v>0.57418312719819498</v>
      </c>
      <c r="R21" s="61">
        <v>0.17765302438038</v>
      </c>
      <c r="S21" s="5">
        <v>0.13207160814169799</v>
      </c>
      <c r="T21" s="5">
        <v>0.13207160814169799</v>
      </c>
    </row>
    <row r="22" spans="1:20" ht="13.2" customHeight="1" x14ac:dyDescent="0.3">
      <c r="A22" s="7" t="s">
        <v>157</v>
      </c>
      <c r="B22" s="139">
        <v>581484.40434192703</v>
      </c>
      <c r="C22" s="125">
        <v>256772.92150988599</v>
      </c>
      <c r="D22" s="52">
        <v>2.6624112341164302E-3</v>
      </c>
      <c r="E22" s="52">
        <v>4.8228810629762303E-3</v>
      </c>
      <c r="F22" s="52">
        <v>2.5267585528065298E-2</v>
      </c>
      <c r="G22" s="52">
        <v>3.1825662131367401E-2</v>
      </c>
      <c r="H22" s="8">
        <v>9.2383133620736704E-2</v>
      </c>
      <c r="I22" s="139">
        <v>406717.693351425</v>
      </c>
      <c r="J22" s="125">
        <v>179599.12522468501</v>
      </c>
      <c r="L22" s="52">
        <v>0.20128663252135201</v>
      </c>
      <c r="M22" s="8">
        <v>0.12537913296231301</v>
      </c>
      <c r="N22" s="52">
        <v>0.36930805186093202</v>
      </c>
      <c r="O22" s="52">
        <v>0.40490583241964501</v>
      </c>
      <c r="P22" s="52">
        <v>0.17426298042531799</v>
      </c>
      <c r="Q22" s="52">
        <v>0.60568651844242305</v>
      </c>
      <c r="R22" s="8">
        <v>0.125346666612522</v>
      </c>
      <c r="S22" s="52">
        <v>0.16139003014516501</v>
      </c>
      <c r="T22" s="8">
        <v>9.3481500835101899E-2</v>
      </c>
    </row>
    <row r="23" spans="1:20" ht="13.2" customHeight="1" x14ac:dyDescent="0.3">
      <c r="A23" s="28" t="s">
        <v>168</v>
      </c>
      <c r="B23" s="137">
        <v>371817.81351095001</v>
      </c>
      <c r="C23" s="137">
        <v>300117.76374205702</v>
      </c>
      <c r="D23" s="106">
        <v>4.1647951932251301E-3</v>
      </c>
      <c r="E23" s="106">
        <v>3.77351586576052E-3</v>
      </c>
      <c r="F23" s="6">
        <v>3.2182252831508502E-2</v>
      </c>
      <c r="G23" s="6">
        <v>0</v>
      </c>
      <c r="H23" s="6">
        <v>9.2759224293424203E-2</v>
      </c>
      <c r="I23" s="137">
        <v>330391.18008039898</v>
      </c>
      <c r="J23" s="137">
        <v>266679.69775178097</v>
      </c>
      <c r="L23" s="6">
        <v>0.123177096993801</v>
      </c>
      <c r="M23" s="6">
        <v>0.10154153408703499</v>
      </c>
      <c r="N23" s="106">
        <v>0.25955740367910701</v>
      </c>
      <c r="O23" s="106">
        <v>0.23824686920232399</v>
      </c>
      <c r="P23" s="6">
        <v>0.10302062970874599</v>
      </c>
      <c r="Q23" s="6" t="s">
        <v>158</v>
      </c>
      <c r="R23" s="6">
        <v>0.118789698517037</v>
      </c>
      <c r="S23" s="6">
        <v>0.128626123288647</v>
      </c>
      <c r="T23" s="6">
        <v>9.3145801445484802E-2</v>
      </c>
    </row>
    <row r="24" spans="1:20" ht="13.2" customHeight="1" x14ac:dyDescent="0.3">
      <c r="A24" s="1" t="s">
        <v>156</v>
      </c>
      <c r="B24" s="124">
        <v>298230.53980158002</v>
      </c>
      <c r="C24" s="124">
        <v>298230.53980158002</v>
      </c>
      <c r="D24" s="61">
        <v>5.2760930727705196E-3</v>
      </c>
      <c r="E24" s="61">
        <v>4.6538447687807299E-3</v>
      </c>
      <c r="F24" s="5">
        <v>2.9675269603544201E-2</v>
      </c>
      <c r="G24" s="5">
        <v>0</v>
      </c>
      <c r="H24" s="5">
        <v>9.9283657253948096E-2</v>
      </c>
      <c r="I24" s="124">
        <v>234894.94742884499</v>
      </c>
      <c r="J24" s="124">
        <v>234894.94742884499</v>
      </c>
      <c r="L24" s="5">
        <v>0.108672442749116</v>
      </c>
      <c r="M24" s="5">
        <v>0.108672442749116</v>
      </c>
      <c r="N24" s="61">
        <v>0.27314513672371199</v>
      </c>
      <c r="O24" s="61">
        <v>0.27123095587974799</v>
      </c>
      <c r="P24" s="5">
        <v>9.1294812098665301E-2</v>
      </c>
      <c r="Q24" s="5" t="s">
        <v>158</v>
      </c>
      <c r="R24" s="5">
        <v>0.120121185164348</v>
      </c>
      <c r="S24" s="5">
        <v>0.10098410800650801</v>
      </c>
      <c r="T24" s="5">
        <v>0.10098410800650801</v>
      </c>
    </row>
    <row r="25" spans="1:20" ht="13.2" customHeight="1" x14ac:dyDescent="0.3">
      <c r="A25" s="7" t="s">
        <v>157</v>
      </c>
      <c r="B25" s="139">
        <v>606247.73221240297</v>
      </c>
      <c r="C25" s="139">
        <v>303123.86610620102</v>
      </c>
      <c r="D25" s="52">
        <v>2.42321772699513E-3</v>
      </c>
      <c r="E25" s="52">
        <v>2.3939028847673998E-3</v>
      </c>
      <c r="F25" s="52">
        <v>3.61110873756951E-2</v>
      </c>
      <c r="G25" s="8">
        <v>0</v>
      </c>
      <c r="H25" s="52">
        <v>8.2534418115781799E-2</v>
      </c>
      <c r="I25" s="139">
        <v>634617.34485470399</v>
      </c>
      <c r="J25" s="139">
        <v>317308.67242735199</v>
      </c>
      <c r="L25" s="52">
        <v>0.24789817574024101</v>
      </c>
      <c r="M25" s="52">
        <v>0.24789817574024101</v>
      </c>
      <c r="N25" s="52">
        <v>0.55745388535795004</v>
      </c>
      <c r="O25" s="52">
        <v>0.241857714032997</v>
      </c>
      <c r="P25" s="52">
        <v>0.268838557049144</v>
      </c>
      <c r="Q25" s="8" t="s">
        <v>158</v>
      </c>
      <c r="R25" s="52">
        <v>0.31751640598728798</v>
      </c>
      <c r="S25" s="52">
        <v>0.20161700832446</v>
      </c>
      <c r="T25" s="52">
        <v>0.20161700832446</v>
      </c>
    </row>
    <row r="26" spans="1:20" ht="13.2" customHeight="1" x14ac:dyDescent="0.3">
      <c r="A26" s="28" t="s">
        <v>169</v>
      </c>
      <c r="B26" s="137">
        <v>254459.393620702</v>
      </c>
      <c r="C26" s="137">
        <v>191995.89247656701</v>
      </c>
      <c r="D26" s="106">
        <v>8.5847815235465703E-3</v>
      </c>
      <c r="E26" s="6">
        <v>3.6778201248479502E-3</v>
      </c>
      <c r="F26" s="6">
        <v>3.1735693373868099E-2</v>
      </c>
      <c r="G26" s="106">
        <v>2.01488884635543E-3</v>
      </c>
      <c r="H26" s="6">
        <v>0.103176712457278</v>
      </c>
      <c r="I26" s="137">
        <v>251348.09118297099</v>
      </c>
      <c r="J26" s="137">
        <v>189648.33800118699</v>
      </c>
      <c r="L26" s="6">
        <v>4.9141711352561603E-2</v>
      </c>
      <c r="M26" s="6">
        <v>3.5861735307779599E-2</v>
      </c>
      <c r="N26" s="106">
        <v>0.15155695902847699</v>
      </c>
      <c r="O26" s="6">
        <v>0.12690768188467699</v>
      </c>
      <c r="P26" s="6">
        <v>6.3496978860746303E-2</v>
      </c>
      <c r="Q26" s="106">
        <v>0.36057372156039602</v>
      </c>
      <c r="R26" s="6">
        <v>4.5952086277826099E-2</v>
      </c>
      <c r="S26" s="6">
        <v>4.9243370880345902E-2</v>
      </c>
      <c r="T26" s="6">
        <v>3.6726740351233203E-2</v>
      </c>
    </row>
    <row r="27" spans="1:20" ht="13.2" customHeight="1" x14ac:dyDescent="0.3">
      <c r="A27" s="1" t="s">
        <v>156</v>
      </c>
      <c r="B27" s="124">
        <v>199216.47126922599</v>
      </c>
      <c r="C27" s="124">
        <v>199216.47126922599</v>
      </c>
      <c r="D27" s="61">
        <v>1.11097754325624E-2</v>
      </c>
      <c r="E27" s="5">
        <v>4.5760551526725299E-3</v>
      </c>
      <c r="F27" s="5">
        <v>3.5651151133309099E-2</v>
      </c>
      <c r="G27" s="61">
        <v>2.3837349580037698E-3</v>
      </c>
      <c r="H27" s="5">
        <v>0.10908293269843999</v>
      </c>
      <c r="I27" s="124">
        <v>199024.00965878801</v>
      </c>
      <c r="J27" s="124">
        <v>199024.00965878801</v>
      </c>
      <c r="L27" s="5">
        <v>4.4129460320573403E-2</v>
      </c>
      <c r="M27" s="5">
        <v>4.4129460320573403E-2</v>
      </c>
      <c r="N27" s="61">
        <v>0.15952090438067801</v>
      </c>
      <c r="O27" s="5">
        <v>0.13360011179719999</v>
      </c>
      <c r="P27" s="5">
        <v>7.1536849218559406E-2</v>
      </c>
      <c r="Q27" s="61">
        <v>0.40155492167551798</v>
      </c>
      <c r="R27" s="5">
        <v>5.3406796876141298E-2</v>
      </c>
      <c r="S27" s="5">
        <v>4.5280908917422501E-2</v>
      </c>
      <c r="T27" s="5">
        <v>4.5280908917422501E-2</v>
      </c>
    </row>
    <row r="28" spans="1:20" ht="13.2" customHeight="1" x14ac:dyDescent="0.3">
      <c r="A28" s="7" t="s">
        <v>157</v>
      </c>
      <c r="B28" s="125">
        <v>416159.35294390202</v>
      </c>
      <c r="C28" s="125">
        <v>182716.42188500101</v>
      </c>
      <c r="D28" s="52">
        <v>5.0467704788198396E-3</v>
      </c>
      <c r="E28" s="52">
        <v>2.41921691085347E-3</v>
      </c>
      <c r="F28" s="8">
        <v>2.6249370120334799E-2</v>
      </c>
      <c r="G28" s="52">
        <v>1.4980631969323901E-3</v>
      </c>
      <c r="H28" s="8">
        <v>9.4900941030184899E-2</v>
      </c>
      <c r="I28" s="125">
        <v>404504.39598982601</v>
      </c>
      <c r="J28" s="125">
        <v>177599.26660107399</v>
      </c>
      <c r="L28" s="8">
        <v>7.8845142700068899E-2</v>
      </c>
      <c r="M28" s="8">
        <v>6.4641535301594402E-2</v>
      </c>
      <c r="N28" s="52">
        <v>0.26083810446258698</v>
      </c>
      <c r="O28" s="52">
        <v>0.25728084418264102</v>
      </c>
      <c r="P28" s="8">
        <v>0.11562320416433999</v>
      </c>
      <c r="Q28" s="52">
        <v>0.70169981940581405</v>
      </c>
      <c r="R28" s="8">
        <v>8.6229359449101206E-2</v>
      </c>
      <c r="S28" s="8">
        <v>8.1067854199630293E-2</v>
      </c>
      <c r="T28" s="8">
        <v>6.4247497553633501E-2</v>
      </c>
    </row>
    <row r="29" spans="1:20" ht="13.2" customHeight="1" x14ac:dyDescent="0.3">
      <c r="A29" s="28" t="s">
        <v>170</v>
      </c>
      <c r="B29" s="137">
        <v>273103.368349044</v>
      </c>
      <c r="C29" s="137">
        <v>203514.19478343299</v>
      </c>
      <c r="D29" s="106">
        <v>9.51990978679664E-3</v>
      </c>
      <c r="E29" s="106">
        <v>2.6770830236521499E-3</v>
      </c>
      <c r="F29" s="6">
        <v>3.40390777283167E-2</v>
      </c>
      <c r="G29" s="106">
        <v>4.08436465577393E-3</v>
      </c>
      <c r="H29" s="6">
        <v>0.109439021354059</v>
      </c>
      <c r="I29" s="137">
        <v>289113.03443318902</v>
      </c>
      <c r="J29" s="137">
        <v>215444.45518835899</v>
      </c>
      <c r="L29" s="6">
        <v>0.14235285746843199</v>
      </c>
      <c r="M29" s="6">
        <v>6.0870937163339099E-2</v>
      </c>
      <c r="N29" s="106">
        <v>0.169049200819195</v>
      </c>
      <c r="O29" s="106">
        <v>0.18012940452762399</v>
      </c>
      <c r="P29" s="6">
        <v>6.3562759671387706E-2</v>
      </c>
      <c r="Q29" s="106">
        <v>0.34898584593259901</v>
      </c>
      <c r="R29" s="6">
        <v>6.5187974825051703E-2</v>
      </c>
      <c r="S29" s="6">
        <v>9.4998314452889504E-2</v>
      </c>
      <c r="T29" s="6">
        <v>5.2796938638039297E-2</v>
      </c>
    </row>
    <row r="30" spans="1:20" ht="13.2" customHeight="1" x14ac:dyDescent="0.3">
      <c r="A30" s="1" t="s">
        <v>156</v>
      </c>
      <c r="B30" s="124">
        <v>189282.35531948699</v>
      </c>
      <c r="C30" s="124">
        <v>189282.35531948699</v>
      </c>
      <c r="D30" s="61">
        <v>1.28103918806918E-2</v>
      </c>
      <c r="E30" s="61">
        <v>3.6181614624148598E-3</v>
      </c>
      <c r="F30" s="5">
        <v>3.9389420969588397E-2</v>
      </c>
      <c r="G30" s="61">
        <v>2.6575677542778702E-3</v>
      </c>
      <c r="H30" s="5">
        <v>0.126157087299551</v>
      </c>
      <c r="I30" s="124">
        <v>216183.92456444199</v>
      </c>
      <c r="J30" s="124">
        <v>216183.92456444199</v>
      </c>
      <c r="L30" s="5">
        <v>4.7464685028194502E-2</v>
      </c>
      <c r="M30" s="5">
        <v>4.7464685028194502E-2</v>
      </c>
      <c r="N30" s="61">
        <v>0.158531944663899</v>
      </c>
      <c r="O30" s="61">
        <v>0.19459228659430799</v>
      </c>
      <c r="P30" s="5">
        <v>5.9693801885347397E-2</v>
      </c>
      <c r="Q30" s="61">
        <v>0.48347759299449999</v>
      </c>
      <c r="R30" s="5">
        <v>7.2493052673902894E-2</v>
      </c>
      <c r="S30" s="5">
        <v>6.9840514438033505E-2</v>
      </c>
      <c r="T30" s="5">
        <v>6.9840514438033505E-2</v>
      </c>
    </row>
    <row r="31" spans="1:20" ht="13.2" customHeight="1" x14ac:dyDescent="0.3">
      <c r="A31" s="7" t="s">
        <v>157</v>
      </c>
      <c r="B31" s="139">
        <v>643132.56068284903</v>
      </c>
      <c r="C31" s="139">
        <v>225547.611786717</v>
      </c>
      <c r="D31" s="52">
        <v>5.2447510175183398E-3</v>
      </c>
      <c r="E31" s="52">
        <v>1.4543868881772E-3</v>
      </c>
      <c r="F31" s="52">
        <v>2.7087644420410499E-2</v>
      </c>
      <c r="G31" s="52">
        <v>5.9381304904906297E-3</v>
      </c>
      <c r="H31" s="8">
        <v>8.7718074637818305E-2</v>
      </c>
      <c r="I31" s="139">
        <v>611059.74739930697</v>
      </c>
      <c r="J31" s="125">
        <v>214299.62516370401</v>
      </c>
      <c r="L31" s="52">
        <v>0.27560952726335403</v>
      </c>
      <c r="M31" s="52">
        <v>0.17552591057540701</v>
      </c>
      <c r="N31" s="52">
        <v>0.55084053680161105</v>
      </c>
      <c r="O31" s="52">
        <v>0.25639506316986999</v>
      </c>
      <c r="P31" s="52">
        <v>0.18646930867747299</v>
      </c>
      <c r="Q31" s="52">
        <v>0.649114117920634</v>
      </c>
      <c r="R31" s="8">
        <v>0.14582840060157501</v>
      </c>
      <c r="S31" s="52">
        <v>0.15166588398328101</v>
      </c>
      <c r="T31" s="8">
        <v>7.3705646703607505E-2</v>
      </c>
    </row>
    <row r="32" spans="1:20" ht="13.2" customHeight="1" x14ac:dyDescent="0.3">
      <c r="A32" s="28" t="s">
        <v>216</v>
      </c>
      <c r="B32" s="137">
        <v>343705.81038335903</v>
      </c>
      <c r="C32" s="137">
        <v>282751.61914863501</v>
      </c>
      <c r="D32" s="106">
        <v>1.10935571837868E-2</v>
      </c>
      <c r="E32" s="106">
        <v>2.7348890273133498E-3</v>
      </c>
      <c r="F32" s="6">
        <v>3.1763487876636E-2</v>
      </c>
      <c r="G32" s="106">
        <v>1.2290826258674E-4</v>
      </c>
      <c r="H32" s="106">
        <v>0.12050120278415399</v>
      </c>
      <c r="I32" s="138">
        <v>319197.36118274002</v>
      </c>
      <c r="J32" s="138">
        <v>262589.59835949697</v>
      </c>
      <c r="L32" s="6">
        <v>0.139294873767627</v>
      </c>
      <c r="M32" s="6">
        <v>0.130077850765594</v>
      </c>
      <c r="N32" s="106">
        <v>0.26849256689680501</v>
      </c>
      <c r="O32" s="106">
        <v>0.37282184255315198</v>
      </c>
      <c r="P32" s="6">
        <v>0.118914961605363</v>
      </c>
      <c r="Q32" s="106">
        <v>1.1135896694682299</v>
      </c>
      <c r="R32" s="106">
        <v>0.19149303650102301</v>
      </c>
      <c r="S32" s="106">
        <v>0.16362477518919299</v>
      </c>
      <c r="T32" s="106">
        <v>0.18809792026099101</v>
      </c>
    </row>
    <row r="33" spans="1:20" ht="13.2" customHeight="1" x14ac:dyDescent="0.3">
      <c r="A33" s="1" t="s">
        <v>156</v>
      </c>
      <c r="B33" s="127">
        <v>304095.054607509</v>
      </c>
      <c r="C33" s="127">
        <v>304095.054607509</v>
      </c>
      <c r="D33" s="61">
        <v>1.2156603150905001E-2</v>
      </c>
      <c r="E33" s="61">
        <v>3.2028930566634401E-3</v>
      </c>
      <c r="F33" s="5">
        <v>3.1162537753157801E-2</v>
      </c>
      <c r="G33" s="61">
        <v>1.6223371686671E-4</v>
      </c>
      <c r="H33" s="61">
        <v>0.114101900059492</v>
      </c>
      <c r="I33" s="127">
        <v>308542.74362577801</v>
      </c>
      <c r="J33" s="127">
        <v>308542.74362577801</v>
      </c>
      <c r="L33" s="61">
        <v>0.151100492332257</v>
      </c>
      <c r="M33" s="61">
        <v>0.151100492332257</v>
      </c>
      <c r="N33" s="61">
        <v>0.257719828739643</v>
      </c>
      <c r="O33" s="61">
        <v>0.36126303418530398</v>
      </c>
      <c r="P33" s="5">
        <v>0.13878738987883199</v>
      </c>
      <c r="Q33" s="61">
        <v>1.0027477108448899</v>
      </c>
      <c r="R33" s="61">
        <v>0.23774834341655501</v>
      </c>
      <c r="S33" s="61">
        <v>0.18962769161791301</v>
      </c>
      <c r="T33" s="61">
        <v>0.18962769161791301</v>
      </c>
    </row>
    <row r="34" spans="1:20" ht="13.2" customHeight="1" x14ac:dyDescent="0.3">
      <c r="A34" s="7" t="s">
        <v>157</v>
      </c>
      <c r="B34" s="125" t="s">
        <v>158</v>
      </c>
      <c r="C34" s="125" t="s">
        <v>158</v>
      </c>
      <c r="D34" s="8" t="s">
        <v>158</v>
      </c>
      <c r="E34" s="8" t="s">
        <v>158</v>
      </c>
      <c r="F34" s="8" t="s">
        <v>158</v>
      </c>
      <c r="G34" s="8" t="s">
        <v>158</v>
      </c>
      <c r="H34" s="8" t="s">
        <v>158</v>
      </c>
      <c r="I34" s="125" t="s">
        <v>158</v>
      </c>
      <c r="J34" s="125"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724997.6</v>
      </c>
      <c r="C35" s="138">
        <v>557690.46153846197</v>
      </c>
      <c r="D35" s="106">
        <v>5.4400180083354803E-3</v>
      </c>
      <c r="E35" s="106">
        <v>3.3969767624058302E-3</v>
      </c>
      <c r="F35" s="106">
        <v>3.3298868851427903E-2</v>
      </c>
      <c r="G35" s="106">
        <v>9.7614116239832995E-4</v>
      </c>
      <c r="H35" s="106">
        <v>9.3217549961544702E-2</v>
      </c>
      <c r="I35" s="138">
        <v>311373.8</v>
      </c>
      <c r="J35" s="137">
        <v>239518.30769230801</v>
      </c>
      <c r="L35" s="106">
        <v>0.57541835198546298</v>
      </c>
      <c r="M35" s="106">
        <v>0.430814957294965</v>
      </c>
      <c r="N35" s="106">
        <v>0.49051651151725401</v>
      </c>
      <c r="O35" s="106">
        <v>0.65152419388615701</v>
      </c>
      <c r="P35" s="106">
        <v>0.46343823966974901</v>
      </c>
      <c r="Q35" s="106">
        <v>1.1547005383792499</v>
      </c>
      <c r="R35" s="106">
        <v>0.43059953399666501</v>
      </c>
      <c r="S35" s="106">
        <v>0.211982533118098</v>
      </c>
      <c r="T35" s="6">
        <v>0.120104567578503</v>
      </c>
    </row>
    <row r="36" spans="1:20" ht="13.2" customHeight="1" x14ac:dyDescent="0.3">
      <c r="A36" s="1" t="s">
        <v>156</v>
      </c>
      <c r="B36" s="124">
        <v>296771.71428571403</v>
      </c>
      <c r="C36" s="124">
        <v>296771.71428571403</v>
      </c>
      <c r="D36" s="61">
        <v>1.0440925733199401E-2</v>
      </c>
      <c r="E36" s="61">
        <v>1.6602467890182099E-3</v>
      </c>
      <c r="F36" s="61">
        <v>3.6055611768930601E-2</v>
      </c>
      <c r="G36" s="61">
        <v>3.4066588941379702E-3</v>
      </c>
      <c r="H36" s="5">
        <v>8.7829413854420099E-2</v>
      </c>
      <c r="I36" s="124">
        <v>206290.85714285701</v>
      </c>
      <c r="J36" s="124">
        <v>206290.85714285701</v>
      </c>
      <c r="L36" s="5">
        <v>0.12547510819348401</v>
      </c>
      <c r="M36" s="5">
        <v>0.12547510819348401</v>
      </c>
      <c r="N36" s="61">
        <v>0.61802639076823995</v>
      </c>
      <c r="O36" s="61">
        <v>0.45190375551907502</v>
      </c>
      <c r="P36" s="61">
        <v>0.23044706797384501</v>
      </c>
      <c r="Q36" s="61">
        <v>1</v>
      </c>
      <c r="R36" s="5">
        <v>0.114267631918938</v>
      </c>
      <c r="S36" s="5">
        <v>0.119924313854307</v>
      </c>
      <c r="T36" s="5">
        <v>0.119924313854307</v>
      </c>
    </row>
    <row r="37" spans="1:20" ht="13.2" customHeight="1" x14ac:dyDescent="0.3">
      <c r="A37" s="7" t="s">
        <v>157</v>
      </c>
      <c r="B37" s="125" t="s">
        <v>158</v>
      </c>
      <c r="C37" s="125" t="s">
        <v>158</v>
      </c>
      <c r="D37" s="8" t="s">
        <v>158</v>
      </c>
      <c r="E37" s="8" t="s">
        <v>158</v>
      </c>
      <c r="F37" s="8" t="s">
        <v>158</v>
      </c>
      <c r="G37" s="8" t="s">
        <v>158</v>
      </c>
      <c r="H37" s="8" t="s">
        <v>158</v>
      </c>
      <c r="I37" s="125" t="s">
        <v>158</v>
      </c>
      <c r="J37" s="125"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8">
        <v>354370.31165452697</v>
      </c>
      <c r="C38" s="138">
        <v>289583.22236394603</v>
      </c>
      <c r="D38" s="106">
        <v>3.3635837291078499E-3</v>
      </c>
      <c r="E38" s="106">
        <v>2.5290319484324499E-3</v>
      </c>
      <c r="F38" s="106">
        <v>6.8905348677574502E-2</v>
      </c>
      <c r="G38" s="106">
        <v>1.08178722999041E-3</v>
      </c>
      <c r="H38" s="106">
        <v>9.1146694742750403E-2</v>
      </c>
      <c r="I38" s="138">
        <v>298015.30124869902</v>
      </c>
      <c r="J38" s="138">
        <v>243531.21130952399</v>
      </c>
      <c r="L38" s="106">
        <v>0.16016252392095601</v>
      </c>
      <c r="M38" s="106">
        <v>0.18158147001792399</v>
      </c>
      <c r="N38" s="106">
        <v>0.88698112357815695</v>
      </c>
      <c r="O38" s="106">
        <v>0.36044496170567297</v>
      </c>
      <c r="P38" s="106">
        <v>0.252520327357806</v>
      </c>
      <c r="Q38" s="106">
        <v>1.11464876102973</v>
      </c>
      <c r="R38" s="106">
        <v>0.18038982581205501</v>
      </c>
      <c r="S38" s="106">
        <v>0.22290097448399099</v>
      </c>
      <c r="T38" s="106">
        <v>0.27106011052332801</v>
      </c>
    </row>
    <row r="39" spans="1:20" ht="13.2" customHeight="1" x14ac:dyDescent="0.3">
      <c r="A39" s="1" t="s">
        <v>156</v>
      </c>
      <c r="B39" s="127">
        <v>343894.48324396799</v>
      </c>
      <c r="C39" s="127">
        <v>343894.48324396799</v>
      </c>
      <c r="D39" s="61">
        <v>4.4649739021026501E-3</v>
      </c>
      <c r="E39" s="61">
        <v>2.8329462434535601E-3</v>
      </c>
      <c r="F39" s="61">
        <v>7.3003144596875194E-2</v>
      </c>
      <c r="G39" s="61">
        <v>1.4360135315603501E-3</v>
      </c>
      <c r="H39" s="61">
        <v>9.1757426163099107E-2</v>
      </c>
      <c r="I39" s="127">
        <v>302729.24865951698</v>
      </c>
      <c r="J39" s="127">
        <v>302729.24865951698</v>
      </c>
      <c r="L39" s="61">
        <v>0.17161258427689899</v>
      </c>
      <c r="M39" s="61">
        <v>0.17161258427689899</v>
      </c>
      <c r="N39" s="61">
        <v>0.77748554910241496</v>
      </c>
      <c r="O39" s="61">
        <v>0.34106024903749099</v>
      </c>
      <c r="P39" s="61">
        <v>0.245947805418439</v>
      </c>
      <c r="Q39" s="61">
        <v>0.99494848138994296</v>
      </c>
      <c r="R39" s="61">
        <v>0.18346774238712299</v>
      </c>
      <c r="S39" s="61">
        <v>0.28722611748438998</v>
      </c>
      <c r="T39" s="61">
        <v>0.28722611748438998</v>
      </c>
    </row>
    <row r="40" spans="1:20" ht="13.2" customHeight="1" x14ac:dyDescent="0.3">
      <c r="A40" s="7" t="s">
        <v>157</v>
      </c>
      <c r="B40" s="125" t="s">
        <v>158</v>
      </c>
      <c r="C40" s="125" t="s">
        <v>158</v>
      </c>
      <c r="D40" s="8" t="s">
        <v>158</v>
      </c>
      <c r="E40" s="8" t="s">
        <v>158</v>
      </c>
      <c r="F40" s="8" t="s">
        <v>158</v>
      </c>
      <c r="G40" s="8" t="s">
        <v>158</v>
      </c>
      <c r="H40" s="8" t="s">
        <v>158</v>
      </c>
      <c r="I40" s="125" t="s">
        <v>158</v>
      </c>
      <c r="J40" s="125"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877758.34736842103</v>
      </c>
      <c r="C41" s="138">
        <v>679917.64822364599</v>
      </c>
      <c r="D41" s="106">
        <v>1.9440404633881299E-3</v>
      </c>
      <c r="E41" s="106">
        <v>1.15509809222656E-3</v>
      </c>
      <c r="F41" s="106">
        <v>2.9353399193137099E-2</v>
      </c>
      <c r="G41" s="106">
        <v>4.9324102683777999E-4</v>
      </c>
      <c r="H41" s="106">
        <v>6.1913120860138601E-2</v>
      </c>
      <c r="I41" s="138">
        <v>470726.57349624101</v>
      </c>
      <c r="J41" s="137">
        <v>364628.03887594602</v>
      </c>
      <c r="L41" s="106">
        <v>0.30200378469345901</v>
      </c>
      <c r="M41" s="106">
        <v>0.33547814477947002</v>
      </c>
      <c r="N41" s="106">
        <v>0.41277188710625501</v>
      </c>
      <c r="O41" s="106">
        <v>0.20008573924939299</v>
      </c>
      <c r="P41" s="106">
        <v>0.28397783214229</v>
      </c>
      <c r="Q41" s="106">
        <v>1.1573467212919399</v>
      </c>
      <c r="R41" s="106">
        <v>0.190565481734567</v>
      </c>
      <c r="S41" s="106">
        <v>0.16155091564069801</v>
      </c>
      <c r="T41" s="6">
        <v>0.12815932280744799</v>
      </c>
    </row>
    <row r="42" spans="1:20" ht="13.2" customHeight="1" x14ac:dyDescent="0.3">
      <c r="A42" s="1" t="s">
        <v>156</v>
      </c>
      <c r="B42" s="127">
        <v>755865.168790575</v>
      </c>
      <c r="C42" s="127">
        <v>755865.168790575</v>
      </c>
      <c r="D42" s="61">
        <v>2.4995918453834401E-3</v>
      </c>
      <c r="E42" s="61">
        <v>8.144429271953E-4</v>
      </c>
      <c r="F42" s="61">
        <v>2.87402463284036E-2</v>
      </c>
      <c r="G42" s="61">
        <v>7.3267696947636001E-4</v>
      </c>
      <c r="H42" s="61">
        <v>5.2635621641947801E-2</v>
      </c>
      <c r="I42" s="127">
        <v>384642.44986775698</v>
      </c>
      <c r="J42" s="127">
        <v>384642.44986775698</v>
      </c>
      <c r="L42" s="61">
        <v>0.43849720059066899</v>
      </c>
      <c r="M42" s="61">
        <v>0.43849720059066899</v>
      </c>
      <c r="N42" s="61">
        <v>0.393250502347052</v>
      </c>
      <c r="O42" s="61">
        <v>0.27917826647258898</v>
      </c>
      <c r="P42" s="61">
        <v>0.34970484711986999</v>
      </c>
      <c r="Q42" s="61">
        <v>1.0074787366618401</v>
      </c>
      <c r="R42" s="61">
        <v>0.25627626883009003</v>
      </c>
      <c r="S42" s="61">
        <v>0.17213475287048799</v>
      </c>
      <c r="T42" s="61">
        <v>0.17213475287048799</v>
      </c>
    </row>
    <row r="43" spans="1:20" ht="13.2" customHeight="1" x14ac:dyDescent="0.3">
      <c r="A43" s="7" t="s">
        <v>157</v>
      </c>
      <c r="B43" s="125" t="s">
        <v>158</v>
      </c>
      <c r="C43" s="125" t="s">
        <v>158</v>
      </c>
      <c r="D43" s="8" t="s">
        <v>158</v>
      </c>
      <c r="E43" s="8" t="s">
        <v>158</v>
      </c>
      <c r="F43" s="8" t="s">
        <v>158</v>
      </c>
      <c r="G43" s="8" t="s">
        <v>158</v>
      </c>
      <c r="H43" s="8" t="s">
        <v>158</v>
      </c>
      <c r="I43" s="125" t="s">
        <v>158</v>
      </c>
      <c r="J43" s="125"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286490.32984259701</v>
      </c>
      <c r="C44" s="137">
        <v>218083.90546979601</v>
      </c>
      <c r="D44" s="106">
        <v>4.8876621304341202E-3</v>
      </c>
      <c r="E44" s="106">
        <v>4.1188412733761202E-3</v>
      </c>
      <c r="F44" s="6">
        <v>2.5081250204442702E-2</v>
      </c>
      <c r="G44" s="106">
        <v>8.2870487406087E-4</v>
      </c>
      <c r="H44" s="6">
        <v>9.8181518668096698E-2</v>
      </c>
      <c r="I44" s="137">
        <v>275631.53777639702</v>
      </c>
      <c r="J44" s="137">
        <v>209817.90995161401</v>
      </c>
      <c r="L44" s="6">
        <v>4.4102720213143702E-2</v>
      </c>
      <c r="M44" s="6">
        <v>4.4199406271277102E-2</v>
      </c>
      <c r="N44" s="106">
        <v>0.16826378657200999</v>
      </c>
      <c r="O44" s="106">
        <v>0.229796173357591</v>
      </c>
      <c r="P44" s="6">
        <v>6.4915114572828406E-2</v>
      </c>
      <c r="Q44" s="106">
        <v>0.50947686814790105</v>
      </c>
      <c r="R44" s="6">
        <v>5.6013901720986699E-2</v>
      </c>
      <c r="S44" s="6">
        <v>4.5966805130200301E-2</v>
      </c>
      <c r="T44" s="6">
        <v>4.0373975633725599E-2</v>
      </c>
    </row>
    <row r="45" spans="1:20" ht="13.2" customHeight="1" x14ac:dyDescent="0.3">
      <c r="A45" s="1" t="s">
        <v>156</v>
      </c>
      <c r="B45" s="124">
        <v>253451.37625962801</v>
      </c>
      <c r="C45" s="124">
        <v>253451.37625962801</v>
      </c>
      <c r="D45" s="61">
        <v>6.6121489631732304E-3</v>
      </c>
      <c r="E45" s="61">
        <v>5.4874524480740903E-3</v>
      </c>
      <c r="F45" s="5">
        <v>2.60199865466837E-2</v>
      </c>
      <c r="G45" s="61">
        <v>4.5167921278334999E-4</v>
      </c>
      <c r="H45" s="5">
        <v>9.9158457589977406E-2</v>
      </c>
      <c r="I45" s="124">
        <v>227901.40192101701</v>
      </c>
      <c r="J45" s="124">
        <v>227901.40192101701</v>
      </c>
      <c r="L45" s="5">
        <v>5.1280688749471899E-2</v>
      </c>
      <c r="M45" s="5">
        <v>5.1280688749471899E-2</v>
      </c>
      <c r="N45" s="61">
        <v>0.15163851850791399</v>
      </c>
      <c r="O45" s="61">
        <v>0.22044491325808899</v>
      </c>
      <c r="P45" s="5">
        <v>7.2784509643807005E-2</v>
      </c>
      <c r="Q45" s="61">
        <v>0.70846067233557297</v>
      </c>
      <c r="R45" s="5">
        <v>6.5288680631301804E-2</v>
      </c>
      <c r="S45" s="5">
        <v>5.12560027172521E-2</v>
      </c>
      <c r="T45" s="5">
        <v>5.12560027172521E-2</v>
      </c>
    </row>
    <row r="46" spans="1:20" ht="13.2" customHeight="1" x14ac:dyDescent="0.3">
      <c r="A46" s="7" t="s">
        <v>157</v>
      </c>
      <c r="B46" s="125">
        <v>378603.20689392398</v>
      </c>
      <c r="C46" s="125">
        <v>173021.54276620899</v>
      </c>
      <c r="D46" s="52">
        <v>1.66908210516086E-3</v>
      </c>
      <c r="E46" s="52">
        <v>1.5644671223992801E-3</v>
      </c>
      <c r="F46" s="8">
        <v>2.3329193892516E-2</v>
      </c>
      <c r="G46" s="52">
        <v>1.53238508742372E-3</v>
      </c>
      <c r="H46" s="8">
        <v>9.6358161110252596E-2</v>
      </c>
      <c r="I46" s="125">
        <v>408703.55304615502</v>
      </c>
      <c r="J46" s="125">
        <v>186777.39119597399</v>
      </c>
      <c r="L46" s="8">
        <v>6.8299530374600306E-2</v>
      </c>
      <c r="M46" s="8">
        <v>5.3265455515627599E-2</v>
      </c>
      <c r="N46" s="52">
        <v>0.35409290698026902</v>
      </c>
      <c r="O46" s="52">
        <v>0.21838756481331101</v>
      </c>
      <c r="P46" s="8">
        <v>9.6633896513307796E-2</v>
      </c>
      <c r="Q46" s="52">
        <v>0.87950156011756397</v>
      </c>
      <c r="R46" s="8">
        <v>7.4303771016519193E-2</v>
      </c>
      <c r="S46" s="8">
        <v>5.7632085244064303E-2</v>
      </c>
      <c r="T46" s="8">
        <v>5.4316277562458097E-2</v>
      </c>
    </row>
    <row r="47" spans="1:20" ht="13.2" customHeight="1" x14ac:dyDescent="0.3">
      <c r="A47" s="28" t="s">
        <v>221</v>
      </c>
      <c r="B47" s="137">
        <v>257840.83308426201</v>
      </c>
      <c r="C47" s="137">
        <v>223103.82999533901</v>
      </c>
      <c r="D47" s="106">
        <v>3.2472092624623401E-3</v>
      </c>
      <c r="E47" s="106">
        <v>7.4712085100400996E-3</v>
      </c>
      <c r="F47" s="6">
        <v>2.3650852618961798E-2</v>
      </c>
      <c r="G47" s="106">
        <v>7.4168822649805003E-4</v>
      </c>
      <c r="H47" s="6">
        <v>0.113529260657924</v>
      </c>
      <c r="I47" s="137">
        <v>253661.81787929899</v>
      </c>
      <c r="J47" s="137">
        <v>219487.822838197</v>
      </c>
      <c r="L47" s="6">
        <v>8.7914981456511804E-2</v>
      </c>
      <c r="M47" s="6">
        <v>8.3650552305131895E-2</v>
      </c>
      <c r="N47" s="106">
        <v>0.40206739588909901</v>
      </c>
      <c r="O47" s="106">
        <v>0.22917563403858099</v>
      </c>
      <c r="P47" s="6">
        <v>0.13997297328491401</v>
      </c>
      <c r="Q47" s="106">
        <v>0.98709584246584503</v>
      </c>
      <c r="R47" s="6">
        <v>9.0012517276403303E-2</v>
      </c>
      <c r="S47" s="6">
        <v>8.4305790656035898E-2</v>
      </c>
      <c r="T47" s="6">
        <v>8.0515640288780194E-2</v>
      </c>
    </row>
    <row r="48" spans="1:20" ht="13.2" customHeight="1" x14ac:dyDescent="0.3">
      <c r="A48" s="1" t="s">
        <v>156</v>
      </c>
      <c r="B48" s="124">
        <v>238708.579542611</v>
      </c>
      <c r="C48" s="124">
        <v>238708.579542611</v>
      </c>
      <c r="D48" s="61">
        <v>3.7919196905305398E-3</v>
      </c>
      <c r="E48" s="61">
        <v>8.3124325447102299E-3</v>
      </c>
      <c r="F48" s="61">
        <v>2.3541114220538999E-2</v>
      </c>
      <c r="G48" s="61">
        <v>8.8749776688332995E-4</v>
      </c>
      <c r="H48" s="5">
        <v>0.106257480787097</v>
      </c>
      <c r="I48" s="124">
        <v>235264.49330086401</v>
      </c>
      <c r="J48" s="124">
        <v>235264.49330086401</v>
      </c>
      <c r="L48" s="5">
        <v>9.1254201592686698E-2</v>
      </c>
      <c r="M48" s="5">
        <v>9.1254201592686698E-2</v>
      </c>
      <c r="N48" s="61">
        <v>0.38380782656286799</v>
      </c>
      <c r="O48" s="61">
        <v>0.22548430935115299</v>
      </c>
      <c r="P48" s="61">
        <v>0.15597324439296001</v>
      </c>
      <c r="Q48" s="61">
        <v>0.93440878482534295</v>
      </c>
      <c r="R48" s="5">
        <v>0.10070607702323101</v>
      </c>
      <c r="S48" s="5">
        <v>8.5004454715510006E-2</v>
      </c>
      <c r="T48" s="5">
        <v>8.5004454715510006E-2</v>
      </c>
    </row>
    <row r="49" spans="1:20" ht="13.2" customHeight="1" x14ac:dyDescent="0.3">
      <c r="A49" s="7" t="s">
        <v>157</v>
      </c>
      <c r="B49" s="125" t="s">
        <v>158</v>
      </c>
      <c r="C49" s="125" t="s">
        <v>158</v>
      </c>
      <c r="D49" s="8" t="s">
        <v>158</v>
      </c>
      <c r="E49" s="8" t="s">
        <v>158</v>
      </c>
      <c r="F49" s="8" t="s">
        <v>158</v>
      </c>
      <c r="G49" s="8" t="s">
        <v>158</v>
      </c>
      <c r="H49" s="8" t="s">
        <v>158</v>
      </c>
      <c r="I49" s="125" t="s">
        <v>158</v>
      </c>
      <c r="J49" s="125"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225848.00882475599</v>
      </c>
      <c r="C50" s="137">
        <v>196824.399724216</v>
      </c>
      <c r="D50" s="106">
        <v>5.9650935182951701E-3</v>
      </c>
      <c r="E50" s="106">
        <v>3.7401874481260001E-3</v>
      </c>
      <c r="F50" s="6">
        <v>2.2425615190592999E-2</v>
      </c>
      <c r="G50" s="106">
        <v>2.9483537485353999E-4</v>
      </c>
      <c r="H50" s="6">
        <v>0.11426577416110301</v>
      </c>
      <c r="I50" s="137">
        <v>282062.90817112301</v>
      </c>
      <c r="J50" s="137">
        <v>245815.151854297</v>
      </c>
      <c r="L50" s="6">
        <v>8.6857127407380094E-2</v>
      </c>
      <c r="M50" s="6">
        <v>8.34516726299315E-2</v>
      </c>
      <c r="N50" s="106">
        <v>0.23605974896896001</v>
      </c>
      <c r="O50" s="106">
        <v>0.18532807456094999</v>
      </c>
      <c r="P50" s="6">
        <v>0.13456125347829201</v>
      </c>
      <c r="Q50" s="106">
        <v>1.42266918993406</v>
      </c>
      <c r="R50" s="6">
        <v>7.3487011676394598E-2</v>
      </c>
      <c r="S50" s="6">
        <v>9.9602792470384005E-2</v>
      </c>
      <c r="T50" s="6">
        <v>7.2798810888436594E-2</v>
      </c>
    </row>
    <row r="51" spans="1:20" ht="13.2" customHeight="1" x14ac:dyDescent="0.3">
      <c r="A51" s="1" t="s">
        <v>156</v>
      </c>
      <c r="B51" s="124">
        <v>206570.06583182499</v>
      </c>
      <c r="C51" s="124">
        <v>206570.06583182499</v>
      </c>
      <c r="D51" s="61">
        <v>7.0815856211113703E-3</v>
      </c>
      <c r="E51" s="61">
        <v>3.6162054781131202E-3</v>
      </c>
      <c r="F51" s="5">
        <v>2.5793441509221401E-2</v>
      </c>
      <c r="G51" s="61">
        <v>3.7810585336505001E-4</v>
      </c>
      <c r="H51" s="5">
        <v>0.11010342494624099</v>
      </c>
      <c r="I51" s="124">
        <v>236419.48145476199</v>
      </c>
      <c r="J51" s="124">
        <v>236419.48145476199</v>
      </c>
      <c r="L51" s="5">
        <v>9.2072137157975797E-2</v>
      </c>
      <c r="M51" s="5">
        <v>9.2072137157975797E-2</v>
      </c>
      <c r="N51" s="61">
        <v>0.218049060902964</v>
      </c>
      <c r="O51" s="61">
        <v>0.22211089782483601</v>
      </c>
      <c r="P51" s="5">
        <v>0.120501026753968</v>
      </c>
      <c r="Q51" s="61">
        <v>1.28280770016226</v>
      </c>
      <c r="R51" s="5">
        <v>7.7566954104333494E-2</v>
      </c>
      <c r="S51" s="5">
        <v>8.2222649550153307E-2</v>
      </c>
      <c r="T51" s="5">
        <v>8.2222649550153307E-2</v>
      </c>
    </row>
    <row r="52" spans="1:20" ht="13.2" customHeight="1" x14ac:dyDescent="0.3">
      <c r="A52" s="7" t="s">
        <v>157</v>
      </c>
      <c r="B52" s="125" t="s">
        <v>158</v>
      </c>
      <c r="C52" s="125" t="s">
        <v>158</v>
      </c>
      <c r="D52" s="8" t="s">
        <v>158</v>
      </c>
      <c r="E52" s="8" t="s">
        <v>158</v>
      </c>
      <c r="F52" s="8" t="s">
        <v>158</v>
      </c>
      <c r="G52" s="8" t="s">
        <v>158</v>
      </c>
      <c r="H52" s="8" t="s">
        <v>158</v>
      </c>
      <c r="I52" s="125" t="s">
        <v>158</v>
      </c>
      <c r="J52" s="125"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193835.57064555399</v>
      </c>
      <c r="C53" s="137">
        <v>193835.57064555399</v>
      </c>
      <c r="D53" s="106">
        <v>6.7587500634311796E-3</v>
      </c>
      <c r="E53" s="106">
        <v>3.1729917801075098E-3</v>
      </c>
      <c r="F53" s="106">
        <v>4.0455278771429501E-2</v>
      </c>
      <c r="G53" s="106">
        <v>8.1782826420676892E-3</v>
      </c>
      <c r="H53" s="6">
        <v>0.108284899496684</v>
      </c>
      <c r="I53" s="137">
        <v>181743.618757613</v>
      </c>
      <c r="J53" s="137">
        <v>181743.618757613</v>
      </c>
      <c r="L53" s="6">
        <v>0.117316409620619</v>
      </c>
      <c r="M53" s="6">
        <v>0.117316409620619</v>
      </c>
      <c r="N53" s="106">
        <v>0.291325451604248</v>
      </c>
      <c r="O53" s="106">
        <v>0.37157082054291202</v>
      </c>
      <c r="P53" s="106">
        <v>0.20011676265870099</v>
      </c>
      <c r="Q53" s="106">
        <v>0.91267328823817795</v>
      </c>
      <c r="R53" s="6">
        <v>0.119141477741075</v>
      </c>
      <c r="S53" s="6">
        <v>9.7122123668757096E-2</v>
      </c>
      <c r="T53" s="6">
        <v>9.7122123668757096E-2</v>
      </c>
    </row>
    <row r="54" spans="1:20" ht="13.2" customHeight="1" x14ac:dyDescent="0.3">
      <c r="A54" s="1" t="s">
        <v>156</v>
      </c>
      <c r="B54" s="124">
        <v>193835.57064555399</v>
      </c>
      <c r="C54" s="124">
        <v>193835.57064555399</v>
      </c>
      <c r="D54" s="61">
        <v>6.7587500634311796E-3</v>
      </c>
      <c r="E54" s="61">
        <v>3.1729917801075098E-3</v>
      </c>
      <c r="F54" s="61">
        <v>4.0455278771429501E-2</v>
      </c>
      <c r="G54" s="61">
        <v>8.1782826420676892E-3</v>
      </c>
      <c r="H54" s="5">
        <v>0.108284899496684</v>
      </c>
      <c r="I54" s="124">
        <v>181743.618757613</v>
      </c>
      <c r="J54" s="124">
        <v>181743.618757613</v>
      </c>
      <c r="L54" s="5">
        <v>0.117316409620619</v>
      </c>
      <c r="M54" s="5">
        <v>0.117316409620619</v>
      </c>
      <c r="N54" s="61">
        <v>0.291325451604248</v>
      </c>
      <c r="O54" s="61">
        <v>0.37157082054291202</v>
      </c>
      <c r="P54" s="61">
        <v>0.20011676265870099</v>
      </c>
      <c r="Q54" s="61">
        <v>0.91267328823817795</v>
      </c>
      <c r="R54" s="5">
        <v>0.119141477741075</v>
      </c>
      <c r="S54" s="5">
        <v>9.7122123668757096E-2</v>
      </c>
      <c r="T54" s="5">
        <v>9.7122123668757096E-2</v>
      </c>
    </row>
    <row r="55" spans="1:20" ht="13.2" customHeight="1" x14ac:dyDescent="0.3">
      <c r="A55" s="7" t="s">
        <v>157</v>
      </c>
      <c r="B55" s="125" t="s">
        <v>158</v>
      </c>
      <c r="C55" s="125" t="s">
        <v>158</v>
      </c>
      <c r="D55" s="8" t="s">
        <v>158</v>
      </c>
      <c r="E55" s="8" t="s">
        <v>158</v>
      </c>
      <c r="F55" s="8" t="s">
        <v>158</v>
      </c>
      <c r="G55" s="8" t="s">
        <v>158</v>
      </c>
      <c r="H55" s="8" t="s">
        <v>158</v>
      </c>
      <c r="I55" s="125" t="s">
        <v>158</v>
      </c>
      <c r="J55" s="125"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416160.403608692</v>
      </c>
      <c r="C56" s="137">
        <v>278992.68615429901</v>
      </c>
      <c r="D56" s="106">
        <v>6.7082059209391401E-3</v>
      </c>
      <c r="E56" s="106">
        <v>3.48328130800036E-3</v>
      </c>
      <c r="F56" s="6">
        <v>2.8089823840836001E-2</v>
      </c>
      <c r="G56" s="106">
        <v>4.1292621168727804E-3</v>
      </c>
      <c r="H56" s="6">
        <v>0.10367804516012701</v>
      </c>
      <c r="I56" s="137">
        <v>320813.12643919297</v>
      </c>
      <c r="J56" s="137">
        <v>215072.15756881301</v>
      </c>
      <c r="L56" s="6">
        <v>0.112307423471533</v>
      </c>
      <c r="M56" s="6">
        <v>6.9401114719320006E-2</v>
      </c>
      <c r="N56" s="106">
        <v>0.21385410750959699</v>
      </c>
      <c r="O56" s="106">
        <v>0.169102439626301</v>
      </c>
      <c r="P56" s="6">
        <v>8.1930320135834803E-2</v>
      </c>
      <c r="Q56" s="106">
        <v>0.327350074575331</v>
      </c>
      <c r="R56" s="6">
        <v>0.10443311927094499</v>
      </c>
      <c r="S56" s="6">
        <v>0.102814945394525</v>
      </c>
      <c r="T56" s="6">
        <v>5.28044512946109E-2</v>
      </c>
    </row>
    <row r="57" spans="1:20" ht="13.2" customHeight="1" x14ac:dyDescent="0.3">
      <c r="A57" s="1" t="s">
        <v>156</v>
      </c>
      <c r="B57" s="124">
        <v>272289.56122749503</v>
      </c>
      <c r="C57" s="124">
        <v>272289.56122749503</v>
      </c>
      <c r="D57" s="61">
        <v>1.0558436936153199E-2</v>
      </c>
      <c r="E57" s="61">
        <v>5.3927068688018297E-3</v>
      </c>
      <c r="F57" s="5">
        <v>3.4960393093433399E-2</v>
      </c>
      <c r="G57" s="61">
        <v>1.3356571278261399E-3</v>
      </c>
      <c r="H57" s="5">
        <v>9.3917007084384593E-2</v>
      </c>
      <c r="I57" s="124">
        <v>203040.234015681</v>
      </c>
      <c r="J57" s="124">
        <v>203040.234015681</v>
      </c>
      <c r="L57" s="5">
        <v>8.5131250451072296E-2</v>
      </c>
      <c r="M57" s="5">
        <v>8.5131250451072296E-2</v>
      </c>
      <c r="N57" s="61">
        <v>0.20609503955876701</v>
      </c>
      <c r="O57" s="61">
        <v>0.16141481624328299</v>
      </c>
      <c r="P57" s="5">
        <v>9.0162182138529001E-2</v>
      </c>
      <c r="Q57" s="61">
        <v>0.648167985635003</v>
      </c>
      <c r="R57" s="5">
        <v>6.9152572151629094E-2</v>
      </c>
      <c r="S57" s="5">
        <v>7.6101901608225497E-2</v>
      </c>
      <c r="T57" s="5">
        <v>7.6101901608225497E-2</v>
      </c>
    </row>
    <row r="58" spans="1:20" ht="13.2" customHeight="1" x14ac:dyDescent="0.3">
      <c r="A58" s="7" t="s">
        <v>157</v>
      </c>
      <c r="B58" s="139">
        <v>782332.037683737</v>
      </c>
      <c r="C58" s="125">
        <v>285212.34302373702</v>
      </c>
      <c r="D58" s="52">
        <v>3.29754475554798E-3</v>
      </c>
      <c r="E58" s="52">
        <v>1.79184939581191E-3</v>
      </c>
      <c r="F58" s="8">
        <v>2.2003647805847699E-2</v>
      </c>
      <c r="G58" s="52">
        <v>6.6039292238423601E-3</v>
      </c>
      <c r="H58" s="52">
        <v>0.112324693469615</v>
      </c>
      <c r="I58" s="125">
        <v>620561.78818817402</v>
      </c>
      <c r="J58" s="125">
        <v>226236.26935204101</v>
      </c>
      <c r="L58" s="52">
        <v>0.171010709405685</v>
      </c>
      <c r="M58" s="8">
        <v>0.14765253514822299</v>
      </c>
      <c r="N58" s="52">
        <v>0.31022600770974401</v>
      </c>
      <c r="O58" s="52">
        <v>0.22217910140141001</v>
      </c>
      <c r="P58" s="8">
        <v>0.147551789814168</v>
      </c>
      <c r="Q58" s="52">
        <v>0.57426436309829398</v>
      </c>
      <c r="R58" s="52">
        <v>0.28262035970743499</v>
      </c>
      <c r="S58" s="8">
        <v>0.12507784574103001</v>
      </c>
      <c r="T58" s="8">
        <v>8.4668722239347002E-2</v>
      </c>
    </row>
    <row r="59" spans="1:20" ht="13.2" customHeight="1" x14ac:dyDescent="0.3">
      <c r="A59" s="28" t="s">
        <v>224</v>
      </c>
      <c r="B59" s="137">
        <v>113211.66666666701</v>
      </c>
      <c r="C59" s="137">
        <v>113211.66666666701</v>
      </c>
      <c r="D59" s="106">
        <v>2.4467442990268999E-3</v>
      </c>
      <c r="E59" s="106">
        <v>8.8918986559100195E-3</v>
      </c>
      <c r="F59" s="106">
        <v>3.5109750172979799E-2</v>
      </c>
      <c r="G59" s="6">
        <v>0</v>
      </c>
      <c r="H59" s="106">
        <v>0.14397956629911501</v>
      </c>
      <c r="I59" s="138">
        <v>146960.33333333299</v>
      </c>
      <c r="J59" s="138">
        <v>146960.33333333299</v>
      </c>
      <c r="L59" s="6">
        <v>0.148770806874091</v>
      </c>
      <c r="M59" s="6">
        <v>0.148770806874091</v>
      </c>
      <c r="N59" s="106">
        <v>0.83988945319969099</v>
      </c>
      <c r="O59" s="106">
        <v>0.83066565979217399</v>
      </c>
      <c r="P59" s="106">
        <v>0.27435411471752003</v>
      </c>
      <c r="Q59" s="6" t="s">
        <v>158</v>
      </c>
      <c r="R59" s="106">
        <v>0.30852791129838097</v>
      </c>
      <c r="S59" s="106">
        <v>0.20435806251303201</v>
      </c>
      <c r="T59" s="106">
        <v>0.20435806251303201</v>
      </c>
    </row>
    <row r="60" spans="1:20" ht="13.2" customHeight="1" x14ac:dyDescent="0.3">
      <c r="A60" s="1" t="s">
        <v>156</v>
      </c>
      <c r="B60" s="124">
        <v>113211.66666666701</v>
      </c>
      <c r="C60" s="124">
        <v>113211.66666666701</v>
      </c>
      <c r="D60" s="61">
        <v>2.4467442990268999E-3</v>
      </c>
      <c r="E60" s="61">
        <v>8.8918986559100195E-3</v>
      </c>
      <c r="F60" s="61">
        <v>3.5109750172979799E-2</v>
      </c>
      <c r="G60" s="5">
        <v>0</v>
      </c>
      <c r="H60" s="61">
        <v>0.14397956629911501</v>
      </c>
      <c r="I60" s="127">
        <v>146960.33333333299</v>
      </c>
      <c r="J60" s="127">
        <v>146960.33333333299</v>
      </c>
      <c r="L60" s="5">
        <v>0.148770806874091</v>
      </c>
      <c r="M60" s="5">
        <v>0.148770806874091</v>
      </c>
      <c r="N60" s="61">
        <v>0.83988945319969099</v>
      </c>
      <c r="O60" s="61">
        <v>0.83066565979217399</v>
      </c>
      <c r="P60" s="61">
        <v>0.27435411471752003</v>
      </c>
      <c r="Q60" s="5" t="s">
        <v>158</v>
      </c>
      <c r="R60" s="61">
        <v>0.30852791129838097</v>
      </c>
      <c r="S60" s="61">
        <v>0.20435806251303201</v>
      </c>
      <c r="T60" s="61">
        <v>0.20435806251303201</v>
      </c>
    </row>
    <row r="61" spans="1:20" ht="13.2" customHeight="1" x14ac:dyDescent="0.3">
      <c r="A61" s="7" t="s">
        <v>157</v>
      </c>
      <c r="B61" s="125" t="s">
        <v>158</v>
      </c>
      <c r="C61" s="125" t="s">
        <v>158</v>
      </c>
      <c r="D61" s="8" t="s">
        <v>158</v>
      </c>
      <c r="E61" s="8" t="s">
        <v>158</v>
      </c>
      <c r="F61" s="8" t="s">
        <v>158</v>
      </c>
      <c r="G61" s="8" t="s">
        <v>158</v>
      </c>
      <c r="H61" s="8" t="s">
        <v>158</v>
      </c>
      <c r="I61" s="125" t="s">
        <v>158</v>
      </c>
      <c r="J61" s="125"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7">
        <v>115729.14857186499</v>
      </c>
      <c r="C62" s="137">
        <v>113703.778920707</v>
      </c>
      <c r="D62" s="106">
        <v>8.1114224763207295E-3</v>
      </c>
      <c r="E62" s="106">
        <v>1.35174927956444E-2</v>
      </c>
      <c r="F62" s="6">
        <v>3.7342600110569203E-2</v>
      </c>
      <c r="G62" s="106">
        <v>1.5507183760476301E-3</v>
      </c>
      <c r="H62" s="6">
        <v>0.125957037429063</v>
      </c>
      <c r="I62" s="137">
        <v>181772.39215448999</v>
      </c>
      <c r="J62" s="137">
        <v>178591.203222996</v>
      </c>
      <c r="L62" s="6">
        <v>0.127053187505834</v>
      </c>
      <c r="M62" s="6">
        <v>0.126902721630968</v>
      </c>
      <c r="N62" s="106">
        <v>0.27551718732671499</v>
      </c>
      <c r="O62" s="106">
        <v>0.24568160702063699</v>
      </c>
      <c r="P62" s="6">
        <v>0.147185175817199</v>
      </c>
      <c r="Q62" s="106">
        <v>1.07913583177545</v>
      </c>
      <c r="R62" s="6">
        <v>9.7263343229033294E-2</v>
      </c>
      <c r="S62" s="6">
        <v>7.7266013862258898E-2</v>
      </c>
      <c r="T62" s="6">
        <v>7.9059978667045297E-2</v>
      </c>
    </row>
    <row r="63" spans="1:20" ht="13.2" customHeight="1" x14ac:dyDescent="0.3">
      <c r="A63" s="1" t="s">
        <v>156</v>
      </c>
      <c r="B63" s="124">
        <v>113997.660431709</v>
      </c>
      <c r="C63" s="124">
        <v>113997.660431709</v>
      </c>
      <c r="D63" s="61">
        <v>7.1290751285207196E-3</v>
      </c>
      <c r="E63" s="61">
        <v>1.37384565660817E-2</v>
      </c>
      <c r="F63" s="61">
        <v>3.7206399430394402E-2</v>
      </c>
      <c r="G63" s="61">
        <v>1.6028225069723899E-3</v>
      </c>
      <c r="H63" s="5">
        <v>0.12783515890818301</v>
      </c>
      <c r="I63" s="124">
        <v>181405.20510967699</v>
      </c>
      <c r="J63" s="124">
        <v>181405.20510967699</v>
      </c>
      <c r="L63" s="5">
        <v>0.13056063100093099</v>
      </c>
      <c r="M63" s="5">
        <v>0.13056063100093099</v>
      </c>
      <c r="N63" s="61">
        <v>0.30000902517752398</v>
      </c>
      <c r="O63" s="61">
        <v>0.248196617455229</v>
      </c>
      <c r="P63" s="61">
        <v>0.15200199467414699</v>
      </c>
      <c r="Q63" s="61">
        <v>1.0738712662052701</v>
      </c>
      <c r="R63" s="5">
        <v>9.7442109810146102E-2</v>
      </c>
      <c r="S63" s="5">
        <v>7.9130696609609794E-2</v>
      </c>
      <c r="T63" s="5">
        <v>7.9130696609609794E-2</v>
      </c>
    </row>
    <row r="64" spans="1:20" ht="13.2" customHeight="1" x14ac:dyDescent="0.3">
      <c r="A64" s="7" t="s">
        <v>157</v>
      </c>
      <c r="B64" s="125" t="s">
        <v>158</v>
      </c>
      <c r="C64" s="125" t="s">
        <v>158</v>
      </c>
      <c r="D64" s="8" t="s">
        <v>158</v>
      </c>
      <c r="E64" s="8" t="s">
        <v>158</v>
      </c>
      <c r="F64" s="8" t="s">
        <v>158</v>
      </c>
      <c r="G64" s="8" t="s">
        <v>158</v>
      </c>
      <c r="H64" s="8" t="s">
        <v>158</v>
      </c>
      <c r="I64" s="125" t="s">
        <v>158</v>
      </c>
      <c r="J64" s="125"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36333.708172757099</v>
      </c>
      <c r="C65" s="137">
        <v>36012.263160167597</v>
      </c>
      <c r="D65" s="106">
        <v>7.4297861027877998E-3</v>
      </c>
      <c r="E65" s="6">
        <v>4.8115770660619103E-2</v>
      </c>
      <c r="F65" s="6">
        <v>4.4848537207936599E-2</v>
      </c>
      <c r="G65" s="106">
        <v>2.5081698179903098E-3</v>
      </c>
      <c r="H65" s="6">
        <v>0.22889598740381301</v>
      </c>
      <c r="I65" s="137">
        <v>114064.451504446</v>
      </c>
      <c r="J65" s="137">
        <v>113055.321115785</v>
      </c>
      <c r="L65" s="6">
        <v>7.8204169165654897E-2</v>
      </c>
      <c r="M65" s="6">
        <v>7.8532700941130296E-2</v>
      </c>
      <c r="N65" s="106">
        <v>0.26537015730652302</v>
      </c>
      <c r="O65" s="6">
        <v>0.139636359293971</v>
      </c>
      <c r="P65" s="6">
        <v>0.111370179028839</v>
      </c>
      <c r="Q65" s="106">
        <v>0.44438504630478798</v>
      </c>
      <c r="R65" s="6">
        <v>6.3414952854997098E-2</v>
      </c>
      <c r="S65" s="6">
        <v>3.8615476433056697E-2</v>
      </c>
      <c r="T65" s="6">
        <v>3.8666685400940301E-2</v>
      </c>
    </row>
    <row r="66" spans="1:20" ht="13.2" customHeight="1" x14ac:dyDescent="0.3">
      <c r="A66" s="1" t="s">
        <v>156</v>
      </c>
      <c r="B66" s="124">
        <v>36193.233061006002</v>
      </c>
      <c r="C66" s="124">
        <v>36193.233061006002</v>
      </c>
      <c r="D66" s="61">
        <v>7.52579816668525E-3</v>
      </c>
      <c r="E66" s="5">
        <v>4.8054232179347497E-2</v>
      </c>
      <c r="F66" s="5">
        <v>4.4875917085225397E-2</v>
      </c>
      <c r="G66" s="61">
        <v>2.5405818628996702E-3</v>
      </c>
      <c r="H66" s="5">
        <v>0.229439904535782</v>
      </c>
      <c r="I66" s="124">
        <v>113580.155586749</v>
      </c>
      <c r="J66" s="124">
        <v>113580.155586749</v>
      </c>
      <c r="L66" s="5">
        <v>7.9189981649444893E-2</v>
      </c>
      <c r="M66" s="5">
        <v>7.9189981649444893E-2</v>
      </c>
      <c r="N66" s="61">
        <v>0.26413447576788102</v>
      </c>
      <c r="O66" s="5">
        <v>0.14113586489684801</v>
      </c>
      <c r="P66" s="5">
        <v>0.112288106292376</v>
      </c>
      <c r="Q66" s="61">
        <v>0.44273039756125598</v>
      </c>
      <c r="R66" s="5">
        <v>6.3600709552507906E-2</v>
      </c>
      <c r="S66" s="5">
        <v>3.8877665208343203E-2</v>
      </c>
      <c r="T66" s="5">
        <v>3.8877665208343203E-2</v>
      </c>
    </row>
    <row r="67" spans="1:20" ht="13.2" customHeight="1" x14ac:dyDescent="0.3">
      <c r="A67" s="7" t="s">
        <v>157</v>
      </c>
      <c r="B67" s="125" t="s">
        <v>158</v>
      </c>
      <c r="C67" s="125" t="s">
        <v>158</v>
      </c>
      <c r="D67" s="8" t="s">
        <v>158</v>
      </c>
      <c r="E67" s="8" t="s">
        <v>158</v>
      </c>
      <c r="F67" s="8" t="s">
        <v>158</v>
      </c>
      <c r="G67" s="8" t="s">
        <v>158</v>
      </c>
      <c r="H67" s="8" t="s">
        <v>158</v>
      </c>
      <c r="I67" s="125" t="s">
        <v>158</v>
      </c>
      <c r="J67" s="125"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33715.335838485902</v>
      </c>
      <c r="C68" s="137">
        <v>33153.064958997304</v>
      </c>
      <c r="D68" s="6">
        <v>7.8024546308299901E-3</v>
      </c>
      <c r="E68" s="6">
        <v>3.8141441054387201E-2</v>
      </c>
      <c r="F68" s="6">
        <v>4.6026459443439201E-2</v>
      </c>
      <c r="G68" s="106">
        <v>4.4804961216343003E-3</v>
      </c>
      <c r="H68" s="6">
        <v>0.22852765832435001</v>
      </c>
      <c r="I68" s="137">
        <v>94751.490985021606</v>
      </c>
      <c r="J68" s="137">
        <v>93171.319741162995</v>
      </c>
      <c r="L68" s="6">
        <v>3.8678516077699399E-2</v>
      </c>
      <c r="M68" s="6">
        <v>3.6447190783734103E-2</v>
      </c>
      <c r="N68" s="6">
        <v>0.13236683090701401</v>
      </c>
      <c r="O68" s="6">
        <v>7.1092975678837003E-2</v>
      </c>
      <c r="P68" s="6">
        <v>4.92484204280174E-2</v>
      </c>
      <c r="Q68" s="106">
        <v>0.208392187965702</v>
      </c>
      <c r="R68" s="6">
        <v>3.2014757833149297E-2</v>
      </c>
      <c r="S68" s="6">
        <v>1.8936796508576201E-2</v>
      </c>
      <c r="T68" s="6">
        <v>1.8263638158349301E-2</v>
      </c>
    </row>
    <row r="69" spans="1:20" ht="13.2" customHeight="1" x14ac:dyDescent="0.3">
      <c r="A69" s="1" t="s">
        <v>156</v>
      </c>
      <c r="B69" s="124">
        <v>32750.756500736999</v>
      </c>
      <c r="C69" s="124">
        <v>32750.756500736999</v>
      </c>
      <c r="D69" s="5">
        <v>7.8110524469500401E-3</v>
      </c>
      <c r="E69" s="5">
        <v>3.8146182421937201E-2</v>
      </c>
      <c r="F69" s="5">
        <v>4.6536937408039901E-2</v>
      </c>
      <c r="G69" s="61">
        <v>4.6856875928533602E-3</v>
      </c>
      <c r="H69" s="5">
        <v>0.23118615783296501</v>
      </c>
      <c r="I69" s="124">
        <v>93426.041215901801</v>
      </c>
      <c r="J69" s="124">
        <v>93426.041215901801</v>
      </c>
      <c r="L69" s="5">
        <v>3.6557904779703103E-2</v>
      </c>
      <c r="M69" s="5">
        <v>3.6557904779703103E-2</v>
      </c>
      <c r="N69" s="5">
        <v>0.134945251389053</v>
      </c>
      <c r="O69" s="5">
        <v>7.24335950444632E-2</v>
      </c>
      <c r="P69" s="5">
        <v>5.02999287947253E-2</v>
      </c>
      <c r="Q69" s="61">
        <v>0.207242274673576</v>
      </c>
      <c r="R69" s="5">
        <v>3.18617374985323E-2</v>
      </c>
      <c r="S69" s="5">
        <v>1.85387059500083E-2</v>
      </c>
      <c r="T69" s="5">
        <v>1.85387059500083E-2</v>
      </c>
    </row>
    <row r="70" spans="1:20" ht="13.2" customHeight="1" x14ac:dyDescent="0.3">
      <c r="A70" s="7" t="s">
        <v>157</v>
      </c>
      <c r="B70" s="139">
        <v>94469.102289019705</v>
      </c>
      <c r="C70" s="139">
        <v>45305.203541788098</v>
      </c>
      <c r="D70" s="52">
        <v>7.6147154350851001E-3</v>
      </c>
      <c r="E70" s="52">
        <v>3.8037910050917001E-2</v>
      </c>
      <c r="F70" s="52">
        <v>3.4879823927915297E-2</v>
      </c>
      <c r="G70" s="8">
        <v>0</v>
      </c>
      <c r="H70" s="52">
        <v>0.17047750318413399</v>
      </c>
      <c r="I70" s="125">
        <v>178234.58310987899</v>
      </c>
      <c r="J70" s="125">
        <v>85477.196991607198</v>
      </c>
      <c r="L70" s="52">
        <v>0.26294568841828297</v>
      </c>
      <c r="M70" s="52">
        <v>0.26247473231222701</v>
      </c>
      <c r="N70" s="52">
        <v>0.75123394620897899</v>
      </c>
      <c r="O70" s="52">
        <v>0.40353408192095802</v>
      </c>
      <c r="P70" s="52">
        <v>0.23037437373186201</v>
      </c>
      <c r="Q70" s="8" t="s">
        <v>158</v>
      </c>
      <c r="R70" s="52">
        <v>0.30893154530454497</v>
      </c>
      <c r="S70" s="8">
        <v>0.100656725945053</v>
      </c>
      <c r="T70" s="8">
        <v>0.10554999744926</v>
      </c>
    </row>
    <row r="71" spans="1:20" ht="13.2" customHeight="1" x14ac:dyDescent="0.3">
      <c r="A71" s="28" t="s">
        <v>172</v>
      </c>
      <c r="B71" s="137">
        <v>310939.97822727897</v>
      </c>
      <c r="C71" s="137">
        <v>230259.33864831901</v>
      </c>
      <c r="D71" s="106">
        <v>7.8896751107348402E-3</v>
      </c>
      <c r="E71" s="106">
        <v>2.2806440625725501E-3</v>
      </c>
      <c r="F71" s="106">
        <v>2.6280771965669799E-2</v>
      </c>
      <c r="G71" s="106">
        <v>1.4441683197000299E-3</v>
      </c>
      <c r="H71" s="6">
        <v>9.8989942768436895E-2</v>
      </c>
      <c r="I71" s="137">
        <v>349083.48483936302</v>
      </c>
      <c r="J71" s="137">
        <v>258505.62160073701</v>
      </c>
      <c r="L71" s="6">
        <v>0.109668545909596</v>
      </c>
      <c r="M71" s="6">
        <v>7.2391731816083799E-2</v>
      </c>
      <c r="N71" s="106">
        <v>0.32187585948397002</v>
      </c>
      <c r="O71" s="106">
        <v>0.17699474040496299</v>
      </c>
      <c r="P71" s="106">
        <v>0.17112729327152801</v>
      </c>
      <c r="Q71" s="106">
        <v>0.77900863291684697</v>
      </c>
      <c r="R71" s="6">
        <v>8.4918044612856694E-2</v>
      </c>
      <c r="S71" s="6">
        <v>0.13251729536110499</v>
      </c>
      <c r="T71" s="6">
        <v>8.5193577528835204E-2</v>
      </c>
    </row>
    <row r="72" spans="1:20" ht="13.2" customHeight="1" x14ac:dyDescent="0.3">
      <c r="A72" s="1" t="s">
        <v>156</v>
      </c>
      <c r="B72" s="124">
        <v>231934.088965845</v>
      </c>
      <c r="C72" s="124">
        <v>231934.088965845</v>
      </c>
      <c r="D72" s="61">
        <v>1.3866677363218101E-2</v>
      </c>
      <c r="E72" s="61">
        <v>2.8367411216577401E-3</v>
      </c>
      <c r="F72" s="61">
        <v>3.1375127199322998E-2</v>
      </c>
      <c r="G72" s="61">
        <v>2.6205504827088799E-3</v>
      </c>
      <c r="H72" s="5">
        <v>0.103552481569468</v>
      </c>
      <c r="I72" s="124">
        <v>242916.43726488799</v>
      </c>
      <c r="J72" s="124">
        <v>242916.43726488799</v>
      </c>
      <c r="L72" s="5">
        <v>8.0769596820370701E-2</v>
      </c>
      <c r="M72" s="5">
        <v>8.0769596820370701E-2</v>
      </c>
      <c r="N72" s="61">
        <v>0.250507951865166</v>
      </c>
      <c r="O72" s="61">
        <v>0.19293968970175401</v>
      </c>
      <c r="P72" s="61">
        <v>0.189282645603778</v>
      </c>
      <c r="Q72" s="61">
        <v>0.64556917648169398</v>
      </c>
      <c r="R72" s="5">
        <v>0.10768821505307601</v>
      </c>
      <c r="S72" s="5">
        <v>0.100831549814778</v>
      </c>
      <c r="T72" s="5">
        <v>0.100831549814778</v>
      </c>
    </row>
    <row r="73" spans="1:20" ht="13.2" customHeight="1" x14ac:dyDescent="0.3">
      <c r="A73" s="10" t="s">
        <v>157</v>
      </c>
      <c r="B73" s="140">
        <v>534427.307018555</v>
      </c>
      <c r="C73" s="140">
        <v>228236.13651502001</v>
      </c>
      <c r="D73" s="111">
        <v>5.5209590285701003E-4</v>
      </c>
      <c r="E73" s="111">
        <v>1.59795965893021E-3</v>
      </c>
      <c r="F73" s="111">
        <v>2.0026761433137901E-2</v>
      </c>
      <c r="G73" s="11">
        <v>0</v>
      </c>
      <c r="H73" s="11">
        <v>9.3388808884361102E-2</v>
      </c>
      <c r="I73" s="140">
        <v>649402.74065537204</v>
      </c>
      <c r="J73" s="140">
        <v>277338.32201860403</v>
      </c>
      <c r="L73" s="111">
        <v>0.170266563602785</v>
      </c>
      <c r="M73" s="111">
        <v>0.16418260899393999</v>
      </c>
      <c r="N73" s="111">
        <v>0.71617040764116502</v>
      </c>
      <c r="O73" s="111">
        <v>0.32007496317837703</v>
      </c>
      <c r="P73" s="111">
        <v>0.34003801864191902</v>
      </c>
      <c r="Q73" s="11" t="s">
        <v>158</v>
      </c>
      <c r="R73" s="11">
        <v>0.14531168507660999</v>
      </c>
      <c r="S73" s="111">
        <v>0.19510505966814401</v>
      </c>
      <c r="T73" s="111">
        <v>0.177271697452728</v>
      </c>
    </row>
    <row r="74" spans="1:20" ht="169.2" customHeight="1" x14ac:dyDescent="0.3">
      <c r="A74" s="165" t="s">
        <v>599</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N4:N6"/>
    <mergeCell ref="O4:O6"/>
    <mergeCell ref="P4:P6"/>
    <mergeCell ref="A3:A7"/>
    <mergeCell ref="B4:B7"/>
    <mergeCell ref="B3:C3"/>
    <mergeCell ref="L3:T3"/>
    <mergeCell ref="D3:H3"/>
    <mergeCell ref="I3:J3"/>
    <mergeCell ref="C4:C7"/>
    <mergeCell ref="D4:D7"/>
    <mergeCell ref="J4:J7"/>
    <mergeCell ref="L4:M6"/>
    <mergeCell ref="S4:T6"/>
    <mergeCell ref="N7:R7"/>
    <mergeCell ref="Q4:Q6"/>
    <mergeCell ref="R4:R6"/>
    <mergeCell ref="E4:E7"/>
    <mergeCell ref="F4:F7"/>
    <mergeCell ref="G4:G7"/>
    <mergeCell ref="H4:H7"/>
    <mergeCell ref="I4:I7"/>
  </mergeCells>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90"/>
  <sheetViews>
    <sheetView showGridLines="0" workbookViewId="0"/>
  </sheetViews>
  <sheetFormatPr baseColWidth="10" defaultRowHeight="14.4" x14ac:dyDescent="0.3"/>
  <cols>
    <col min="1" max="1" width="47.6640625" customWidth="1"/>
    <col min="3" max="4" width="13.6640625" customWidth="1"/>
  </cols>
  <sheetData>
    <row r="1" spans="1:15" ht="13.2" customHeight="1" x14ac:dyDescent="0.3">
      <c r="A1" s="2" t="s">
        <v>401</v>
      </c>
      <c r="J1" s="14" t="str">
        <f>HYPERLINK("#'Verzeichnis'!A1", "Zurück zum Verzeichnis")</f>
        <v>Zurück zum Verzeichnis</v>
      </c>
      <c r="O1" s="1"/>
    </row>
    <row r="2" spans="1:15" ht="13.2" customHeight="1" x14ac:dyDescent="0.3">
      <c r="A2" s="170" t="s">
        <v>42</v>
      </c>
      <c r="B2" s="166"/>
      <c r="C2" s="166"/>
      <c r="D2" s="166"/>
      <c r="E2" s="166"/>
      <c r="F2" s="166"/>
      <c r="G2" s="166"/>
      <c r="H2" s="166"/>
    </row>
    <row r="3" spans="1:15" ht="13.2" customHeight="1" x14ac:dyDescent="0.3">
      <c r="A3" s="174" t="s">
        <v>371</v>
      </c>
      <c r="B3" s="167" t="s">
        <v>133</v>
      </c>
      <c r="C3" s="167" t="s">
        <v>75</v>
      </c>
      <c r="D3" s="167"/>
      <c r="E3" s="167" t="s">
        <v>100</v>
      </c>
      <c r="F3" s="166"/>
      <c r="G3" s="166"/>
      <c r="H3" s="166"/>
      <c r="J3" s="167" t="s">
        <v>73</v>
      </c>
      <c r="K3" s="167"/>
      <c r="L3" s="174"/>
      <c r="M3" s="174"/>
      <c r="N3" s="174"/>
      <c r="O3" s="174"/>
    </row>
    <row r="4" spans="1:15" ht="13.2" customHeight="1" x14ac:dyDescent="0.3">
      <c r="A4" s="166"/>
      <c r="B4" s="167"/>
      <c r="C4" s="167" t="s">
        <v>176</v>
      </c>
      <c r="D4" s="167" t="s">
        <v>177</v>
      </c>
      <c r="E4" s="173" t="s">
        <v>108</v>
      </c>
      <c r="F4" s="173" t="s">
        <v>103</v>
      </c>
      <c r="G4" s="173" t="s">
        <v>104</v>
      </c>
      <c r="H4" s="173" t="s">
        <v>97</v>
      </c>
      <c r="J4" s="167" t="s">
        <v>75</v>
      </c>
      <c r="K4" s="167"/>
      <c r="L4" s="34" t="s">
        <v>108</v>
      </c>
      <c r="M4" s="34" t="s">
        <v>103</v>
      </c>
      <c r="N4" s="34" t="s">
        <v>104</v>
      </c>
      <c r="O4" s="34" t="s">
        <v>97</v>
      </c>
    </row>
    <row r="5" spans="1:15" ht="13.2" customHeight="1" x14ac:dyDescent="0.3">
      <c r="A5" s="166" t="s">
        <v>372</v>
      </c>
      <c r="B5" s="167" t="s">
        <v>373</v>
      </c>
      <c r="C5" s="167" t="s">
        <v>335</v>
      </c>
      <c r="D5" s="167" t="s">
        <v>336</v>
      </c>
      <c r="E5" s="173" t="s">
        <v>338</v>
      </c>
      <c r="F5" s="173" t="s">
        <v>339</v>
      </c>
      <c r="G5" s="173" t="s">
        <v>340</v>
      </c>
      <c r="H5" s="173" t="s">
        <v>341</v>
      </c>
      <c r="I5" t="s">
        <v>66</v>
      </c>
      <c r="J5" s="16" t="s">
        <v>176</v>
      </c>
      <c r="K5" s="16" t="s">
        <v>177</v>
      </c>
      <c r="L5" s="173" t="s">
        <v>177</v>
      </c>
      <c r="M5" s="173" t="s">
        <v>342</v>
      </c>
      <c r="N5" s="173" t="s">
        <v>343</v>
      </c>
      <c r="O5" s="173" t="s">
        <v>344</v>
      </c>
    </row>
    <row r="6" spans="1:15" ht="13.2" customHeight="1" x14ac:dyDescent="0.3">
      <c r="A6" s="28" t="s">
        <v>122</v>
      </c>
      <c r="B6" s="29">
        <v>1932</v>
      </c>
      <c r="C6" s="137">
        <v>390707.58158782701</v>
      </c>
      <c r="D6" s="137">
        <v>324295.441796906</v>
      </c>
      <c r="E6" s="6">
        <v>0.79116779282899496</v>
      </c>
      <c r="F6" s="6">
        <v>0.162348007611473</v>
      </c>
      <c r="G6" s="6">
        <v>6.9703229470110999E-3</v>
      </c>
      <c r="H6" s="6">
        <v>3.9513876612519101E-2</v>
      </c>
      <c r="J6" s="6">
        <v>2.30989371528924E-2</v>
      </c>
      <c r="K6" s="6">
        <v>1.6333447479493099E-2</v>
      </c>
      <c r="L6" s="6">
        <v>1.6163317679487799E-2</v>
      </c>
      <c r="M6" s="6">
        <v>3.2620726966011301E-2</v>
      </c>
      <c r="N6" s="6">
        <v>0.13160385498443899</v>
      </c>
      <c r="O6" s="6">
        <v>6.3726114332825504E-2</v>
      </c>
    </row>
    <row r="7" spans="1:15" ht="13.2" customHeight="1" x14ac:dyDescent="0.3">
      <c r="A7" s="1" t="s">
        <v>156</v>
      </c>
      <c r="B7" s="30">
        <v>1612</v>
      </c>
      <c r="C7" s="124">
        <v>297042.72665110999</v>
      </c>
      <c r="D7" s="124">
        <v>297042.72665110999</v>
      </c>
      <c r="E7" s="5">
        <v>0.80277557935148203</v>
      </c>
      <c r="F7" s="5">
        <v>0.14778491676580299</v>
      </c>
      <c r="G7" s="61">
        <v>6.6742297895963096E-3</v>
      </c>
      <c r="H7" s="5">
        <v>4.27652740931194E-2</v>
      </c>
      <c r="J7" s="5">
        <v>2.0202917405905001E-2</v>
      </c>
      <c r="K7" s="5">
        <v>2.0202917405905001E-2</v>
      </c>
      <c r="L7" s="5">
        <v>2.02652265514854E-2</v>
      </c>
      <c r="M7" s="5">
        <v>3.92093455817537E-2</v>
      </c>
      <c r="N7" s="61">
        <v>0.175803219623101</v>
      </c>
      <c r="O7" s="5">
        <v>7.9554013653924102E-2</v>
      </c>
    </row>
    <row r="8" spans="1:15" ht="13.2" customHeight="1" x14ac:dyDescent="0.3">
      <c r="A8" s="7" t="s">
        <v>157</v>
      </c>
      <c r="B8" s="101">
        <v>320</v>
      </c>
      <c r="C8" s="125">
        <v>882290.41783742595</v>
      </c>
      <c r="D8" s="125">
        <v>387039.66303069901</v>
      </c>
      <c r="E8" s="8">
        <v>0.77065726585597405</v>
      </c>
      <c r="F8" s="8">
        <v>0.18808044738559501</v>
      </c>
      <c r="G8" s="52">
        <v>7.4935085414325302E-3</v>
      </c>
      <c r="H8" s="8">
        <v>3.3768778216998599E-2</v>
      </c>
      <c r="J8" s="8">
        <v>3.9657217725945201E-2</v>
      </c>
      <c r="K8" s="8">
        <v>2.8819483110065599E-2</v>
      </c>
      <c r="L8" s="8">
        <v>2.69149538869611E-2</v>
      </c>
      <c r="M8" s="8">
        <v>6.5437026874673704E-2</v>
      </c>
      <c r="N8" s="52">
        <v>0.20536781363121501</v>
      </c>
      <c r="O8" s="8">
        <v>9.2294878278833495E-2</v>
      </c>
    </row>
    <row r="9" spans="1:15" ht="13.2" customHeight="1" x14ac:dyDescent="0.3">
      <c r="A9" s="28" t="s">
        <v>213</v>
      </c>
      <c r="B9" s="29">
        <v>590</v>
      </c>
      <c r="C9" s="137">
        <v>495631.435100011</v>
      </c>
      <c r="D9" s="137">
        <v>378891.46572416899</v>
      </c>
      <c r="E9" s="6">
        <v>0.85746947204924995</v>
      </c>
      <c r="F9" s="6">
        <v>0.11048951592376099</v>
      </c>
      <c r="G9" s="6">
        <v>1.90601544970085E-3</v>
      </c>
      <c r="H9" s="6">
        <v>3.01349965772881E-2</v>
      </c>
      <c r="J9" s="6">
        <v>2.3965384642952298E-2</v>
      </c>
      <c r="K9" s="6">
        <v>1.79639702490887E-2</v>
      </c>
      <c r="L9" s="6">
        <v>1.8342767663627101E-2</v>
      </c>
      <c r="M9" s="6">
        <v>4.8551486801273698E-2</v>
      </c>
      <c r="N9" s="6">
        <v>9.1984542053365606E-2</v>
      </c>
      <c r="O9" s="6">
        <v>7.4565582913485307E-2</v>
      </c>
    </row>
    <row r="10" spans="1:15" ht="13.2" customHeight="1" x14ac:dyDescent="0.3">
      <c r="A10" s="1" t="s">
        <v>156</v>
      </c>
      <c r="B10" s="30">
        <v>429</v>
      </c>
      <c r="C10" s="124">
        <v>398590.39382382203</v>
      </c>
      <c r="D10" s="124">
        <v>398590.39382382203</v>
      </c>
      <c r="E10" s="5">
        <v>0.85434183589588297</v>
      </c>
      <c r="F10" s="5">
        <v>0.109704642144027</v>
      </c>
      <c r="G10" s="5">
        <v>2.2097534188290102E-3</v>
      </c>
      <c r="H10" s="5">
        <v>3.3743768541259801E-2</v>
      </c>
      <c r="J10" s="5">
        <v>2.2334417223685999E-2</v>
      </c>
      <c r="K10" s="5">
        <v>2.2334417223685999E-2</v>
      </c>
      <c r="L10" s="5">
        <v>2.26905353000675E-2</v>
      </c>
      <c r="M10" s="5">
        <v>6.2269752520068299E-2</v>
      </c>
      <c r="N10" s="5">
        <v>0.10513600453390901</v>
      </c>
      <c r="O10" s="5">
        <v>8.2574706521758703E-2</v>
      </c>
    </row>
    <row r="11" spans="1:15" ht="13.2" customHeight="1" x14ac:dyDescent="0.3">
      <c r="A11" s="7" t="s">
        <v>157</v>
      </c>
      <c r="B11" s="101">
        <v>161</v>
      </c>
      <c r="C11" s="125">
        <v>769087.83036606596</v>
      </c>
      <c r="D11" s="125">
        <v>353385.15785234398</v>
      </c>
      <c r="E11" s="8">
        <v>0.86203719494986997</v>
      </c>
      <c r="F11" s="8">
        <v>0.111635776473897</v>
      </c>
      <c r="G11" s="52">
        <v>1.46242456849147E-3</v>
      </c>
      <c r="H11" s="52">
        <v>2.48646040077425E-2</v>
      </c>
      <c r="J11" s="8">
        <v>3.5664068211726303E-2</v>
      </c>
      <c r="K11" s="8">
        <v>2.96329805166115E-2</v>
      </c>
      <c r="L11" s="8">
        <v>3.0911712702044201E-2</v>
      </c>
      <c r="M11" s="8">
        <v>7.6698582891512795E-2</v>
      </c>
      <c r="N11" s="52">
        <v>0.16315684219422599</v>
      </c>
      <c r="O11" s="52">
        <v>0.151597311882714</v>
      </c>
    </row>
    <row r="12" spans="1:15" ht="13.2" customHeight="1" x14ac:dyDescent="0.3">
      <c r="A12" s="28" t="s">
        <v>214</v>
      </c>
      <c r="B12" s="29">
        <v>12</v>
      </c>
      <c r="C12" s="138">
        <v>858157</v>
      </c>
      <c r="D12" s="138">
        <v>429078.5</v>
      </c>
      <c r="E12" s="106">
        <v>0.64397307252635605</v>
      </c>
      <c r="F12" s="106">
        <v>0.28008025726450198</v>
      </c>
      <c r="G12" s="106">
        <v>8.0486437796347295E-3</v>
      </c>
      <c r="H12" s="106">
        <v>6.7898026429507305E-2</v>
      </c>
      <c r="J12" s="106">
        <v>0.49985042275715602</v>
      </c>
      <c r="K12" s="106">
        <v>0.19145876743002499</v>
      </c>
      <c r="L12" s="106">
        <v>0.173129320728135</v>
      </c>
      <c r="M12" s="106">
        <v>0.248546239265895</v>
      </c>
      <c r="N12" s="106">
        <v>0.26147564977718801</v>
      </c>
      <c r="O12" s="106">
        <v>0.34179946123499799</v>
      </c>
    </row>
    <row r="13" spans="1:15" ht="13.2" customHeight="1" x14ac:dyDescent="0.3">
      <c r="A13" s="1" t="s">
        <v>156</v>
      </c>
      <c r="B13" s="30" t="s">
        <v>158</v>
      </c>
      <c r="C13" s="124">
        <v>250724.25</v>
      </c>
      <c r="D13" s="124">
        <v>250724.25</v>
      </c>
      <c r="E13" s="5">
        <v>0.70560037571156398</v>
      </c>
      <c r="F13" s="61">
        <v>0.196759487763948</v>
      </c>
      <c r="G13" s="61">
        <v>1.15914196572529E-2</v>
      </c>
      <c r="H13" s="61">
        <v>8.60487168672356E-2</v>
      </c>
      <c r="J13" s="5">
        <v>0.12504614962539501</v>
      </c>
      <c r="K13" s="5">
        <v>0.12504614962539501</v>
      </c>
      <c r="L13" s="5">
        <v>0.12905114072691101</v>
      </c>
      <c r="M13" s="61">
        <v>0.40374783036232897</v>
      </c>
      <c r="N13" s="61">
        <v>0.52710269970177703</v>
      </c>
      <c r="O13" s="61">
        <v>0.42865764281894703</v>
      </c>
    </row>
    <row r="14" spans="1:15" ht="13.2" customHeight="1" x14ac:dyDescent="0.3">
      <c r="A14" s="7" t="s">
        <v>157</v>
      </c>
      <c r="B14" s="101" t="s">
        <v>158</v>
      </c>
      <c r="C14" s="125" t="s">
        <v>158</v>
      </c>
      <c r="D14" s="125" t="s">
        <v>158</v>
      </c>
      <c r="E14" s="8" t="s">
        <v>158</v>
      </c>
      <c r="F14" s="8" t="s">
        <v>158</v>
      </c>
      <c r="G14" s="8" t="s">
        <v>158</v>
      </c>
      <c r="H14" s="8" t="s">
        <v>158</v>
      </c>
      <c r="J14" s="8" t="s">
        <v>158</v>
      </c>
      <c r="K14" s="8" t="s">
        <v>158</v>
      </c>
      <c r="L14" s="8" t="s">
        <v>158</v>
      </c>
      <c r="M14" s="8" t="s">
        <v>158</v>
      </c>
      <c r="N14" s="8" t="s">
        <v>158</v>
      </c>
      <c r="O14" s="8" t="s">
        <v>158</v>
      </c>
    </row>
    <row r="15" spans="1:15" ht="13.2" customHeight="1" x14ac:dyDescent="0.3">
      <c r="A15" s="28" t="s">
        <v>162</v>
      </c>
      <c r="B15" s="29">
        <v>32</v>
      </c>
      <c r="C15" s="137">
        <v>582344.31052977196</v>
      </c>
      <c r="D15" s="137">
        <v>517589.02821286098</v>
      </c>
      <c r="E15" s="6">
        <v>0.63832778801605305</v>
      </c>
      <c r="F15" s="6">
        <v>0.23241018452665499</v>
      </c>
      <c r="G15" s="106">
        <v>4.14158459475902E-3</v>
      </c>
      <c r="H15" s="106">
        <v>0.12512044286253299</v>
      </c>
      <c r="J15" s="6">
        <v>0.115062771623233</v>
      </c>
      <c r="K15" s="6">
        <v>0.100570029771982</v>
      </c>
      <c r="L15" s="6">
        <v>6.5079527973546103E-2</v>
      </c>
      <c r="M15" s="6">
        <v>0.14045015197605301</v>
      </c>
      <c r="N15" s="106">
        <v>0.17766019525266</v>
      </c>
      <c r="O15" s="106">
        <v>0.50148327430683204</v>
      </c>
    </row>
    <row r="16" spans="1:15" ht="13.2" customHeight="1" x14ac:dyDescent="0.3">
      <c r="A16" s="1" t="s">
        <v>156</v>
      </c>
      <c r="B16" s="30" t="s">
        <v>158</v>
      </c>
      <c r="C16" s="124">
        <v>507556.86250469199</v>
      </c>
      <c r="D16" s="124">
        <v>507556.86250469199</v>
      </c>
      <c r="E16" s="5">
        <v>0.61514697083382996</v>
      </c>
      <c r="F16" s="61">
        <v>0.24422014935162201</v>
      </c>
      <c r="G16" s="61">
        <v>3.5566401800076501E-3</v>
      </c>
      <c r="H16" s="61">
        <v>0.13707623963454099</v>
      </c>
      <c r="J16" s="5">
        <v>0.116131966610976</v>
      </c>
      <c r="K16" s="5">
        <v>0.116131966610976</v>
      </c>
      <c r="L16" s="5">
        <v>7.3626787249508094E-2</v>
      </c>
      <c r="M16" s="61">
        <v>0.151477556172991</v>
      </c>
      <c r="N16" s="61">
        <v>0.21930088430868599</v>
      </c>
      <c r="O16" s="61">
        <v>0.54616947731032295</v>
      </c>
    </row>
    <row r="17" spans="1:15" ht="13.2" customHeight="1" x14ac:dyDescent="0.3">
      <c r="A17" s="7" t="s">
        <v>157</v>
      </c>
      <c r="B17" s="101" t="s">
        <v>158</v>
      </c>
      <c r="C17" s="125" t="s">
        <v>158</v>
      </c>
      <c r="D17" s="125" t="s">
        <v>158</v>
      </c>
      <c r="E17" s="8" t="s">
        <v>158</v>
      </c>
      <c r="F17" s="8" t="s">
        <v>158</v>
      </c>
      <c r="G17" s="8" t="s">
        <v>158</v>
      </c>
      <c r="H17" s="8" t="s">
        <v>158</v>
      </c>
      <c r="J17" s="8" t="s">
        <v>158</v>
      </c>
      <c r="K17" s="8" t="s">
        <v>158</v>
      </c>
      <c r="L17" s="8" t="s">
        <v>158</v>
      </c>
      <c r="M17" s="8" t="s">
        <v>158</v>
      </c>
      <c r="N17" s="8" t="s">
        <v>158</v>
      </c>
      <c r="O17" s="8" t="s">
        <v>158</v>
      </c>
    </row>
    <row r="18" spans="1:15" ht="13.2" customHeight="1" x14ac:dyDescent="0.3">
      <c r="A18" s="28" t="s">
        <v>167</v>
      </c>
      <c r="B18" s="29">
        <v>37</v>
      </c>
      <c r="C18" s="137">
        <v>609971.95656498603</v>
      </c>
      <c r="D18" s="137">
        <v>465976.55040526798</v>
      </c>
      <c r="E18" s="6">
        <v>0.70927207218473798</v>
      </c>
      <c r="F18" s="6">
        <v>0.149741464094932</v>
      </c>
      <c r="G18" s="106">
        <v>0.100097675871487</v>
      </c>
      <c r="H18" s="106">
        <v>4.0888787848843103E-2</v>
      </c>
      <c r="J18" s="6">
        <v>0.105121838306913</v>
      </c>
      <c r="K18" s="6">
        <v>7.3461315544183906E-2</v>
      </c>
      <c r="L18" s="6">
        <v>7.1496762870329994E-2</v>
      </c>
      <c r="M18" s="6">
        <v>0.13159943899663201</v>
      </c>
      <c r="N18" s="106">
        <v>0.28798876359678</v>
      </c>
      <c r="O18" s="106">
        <v>0.26553755068344997</v>
      </c>
    </row>
    <row r="19" spans="1:15" ht="13.2" customHeight="1" x14ac:dyDescent="0.3">
      <c r="A19" s="1" t="s">
        <v>156</v>
      </c>
      <c r="B19" s="30">
        <v>26</v>
      </c>
      <c r="C19" s="124">
        <v>505321.54936375603</v>
      </c>
      <c r="D19" s="124">
        <v>505321.54936375603</v>
      </c>
      <c r="E19" s="5">
        <v>0.69445146284332004</v>
      </c>
      <c r="F19" s="61">
        <v>0.153216893786876</v>
      </c>
      <c r="G19" s="61">
        <v>0.1099720854171</v>
      </c>
      <c r="H19" s="61">
        <v>4.2359557952703901E-2</v>
      </c>
      <c r="J19" s="5">
        <v>9.38687116370647E-2</v>
      </c>
      <c r="K19" s="5">
        <v>9.38687116370647E-2</v>
      </c>
      <c r="L19" s="5">
        <v>8.76007221267667E-2</v>
      </c>
      <c r="M19" s="61">
        <v>0.17335987833238001</v>
      </c>
      <c r="N19" s="61">
        <v>0.362255074106062</v>
      </c>
      <c r="O19" s="61">
        <v>0.32555878002070299</v>
      </c>
    </row>
    <row r="20" spans="1:15" ht="13.2" customHeight="1" x14ac:dyDescent="0.3">
      <c r="A20" s="7" t="s">
        <v>157</v>
      </c>
      <c r="B20" s="101">
        <v>11</v>
      </c>
      <c r="C20" s="139">
        <v>933578.84667571203</v>
      </c>
      <c r="D20" s="125">
        <v>412251.41402037098</v>
      </c>
      <c r="E20" s="8">
        <v>0.73407824205653405</v>
      </c>
      <c r="F20" s="52">
        <v>0.14392442261371999</v>
      </c>
      <c r="G20" s="52">
        <v>8.3570266307588806E-2</v>
      </c>
      <c r="H20" s="52">
        <v>3.8427069022156798E-2</v>
      </c>
      <c r="J20" s="52">
        <v>0.18341186185198799</v>
      </c>
      <c r="K20" s="8">
        <v>0.10285046330118</v>
      </c>
      <c r="L20" s="8">
        <v>0.12339073183841499</v>
      </c>
      <c r="M20" s="52">
        <v>0.154599231175721</v>
      </c>
      <c r="N20" s="52">
        <v>0.327601589649339</v>
      </c>
      <c r="O20" s="52">
        <v>0.44820165485750602</v>
      </c>
    </row>
    <row r="21" spans="1:15" ht="13.2" customHeight="1" x14ac:dyDescent="0.3">
      <c r="A21" s="28" t="s">
        <v>168</v>
      </c>
      <c r="B21" s="29">
        <v>42</v>
      </c>
      <c r="C21" s="137">
        <v>656558.78173012706</v>
      </c>
      <c r="D21" s="137">
        <v>529950.27720007696</v>
      </c>
      <c r="E21" s="6">
        <v>0.55809238133984096</v>
      </c>
      <c r="F21" s="6">
        <v>0.39295047852044501</v>
      </c>
      <c r="G21" s="106">
        <v>1.15521708620147E-2</v>
      </c>
      <c r="H21" s="106">
        <v>3.7404969277699499E-2</v>
      </c>
      <c r="J21" s="6">
        <v>0.10898834739122901</v>
      </c>
      <c r="K21" s="6">
        <v>7.6954445263418103E-2</v>
      </c>
      <c r="L21" s="6">
        <v>5.6149895159861997E-2</v>
      </c>
      <c r="M21" s="6">
        <v>0.14151090483301301</v>
      </c>
      <c r="N21" s="106">
        <v>0.396114139755599</v>
      </c>
      <c r="O21" s="106">
        <v>0.25230004875441298</v>
      </c>
    </row>
    <row r="22" spans="1:15" ht="13.2" customHeight="1" x14ac:dyDescent="0.3">
      <c r="A22" s="1" t="s">
        <v>156</v>
      </c>
      <c r="B22" s="30">
        <v>33</v>
      </c>
      <c r="C22" s="124">
        <v>502759.76935615297</v>
      </c>
      <c r="D22" s="124">
        <v>502759.76935615297</v>
      </c>
      <c r="E22" s="5">
        <v>0.588134220226324</v>
      </c>
      <c r="F22" s="61">
        <v>0.34496395334838797</v>
      </c>
      <c r="G22" s="61">
        <v>1.3651140489782099E-2</v>
      </c>
      <c r="H22" s="61">
        <v>5.3250685935505901E-2</v>
      </c>
      <c r="J22" s="5">
        <v>7.1489170695047496E-2</v>
      </c>
      <c r="K22" s="5">
        <v>7.1489170695047496E-2</v>
      </c>
      <c r="L22" s="5">
        <v>6.5109445787182099E-2</v>
      </c>
      <c r="M22" s="61">
        <v>0.15043414198522301</v>
      </c>
      <c r="N22" s="61">
        <v>0.50111423475041195</v>
      </c>
      <c r="O22" s="61">
        <v>0.25393894616166801</v>
      </c>
    </row>
    <row r="23" spans="1:15" ht="13.2" customHeight="1" x14ac:dyDescent="0.3">
      <c r="A23" s="7" t="s">
        <v>157</v>
      </c>
      <c r="B23" s="101">
        <v>9</v>
      </c>
      <c r="C23" s="139">
        <v>1146522.44188137</v>
      </c>
      <c r="D23" s="139">
        <v>573261.22094068304</v>
      </c>
      <c r="E23" s="8">
        <v>0.51612471749048605</v>
      </c>
      <c r="F23" s="52">
        <v>0.45998640016722597</v>
      </c>
      <c r="G23" s="52">
        <v>8.6199651438159594E-3</v>
      </c>
      <c r="H23" s="52">
        <v>1.5268917198471701E-2</v>
      </c>
      <c r="J23" s="52">
        <v>0.20259552181704099</v>
      </c>
      <c r="K23" s="52">
        <v>0.20259552181704099</v>
      </c>
      <c r="L23" s="8">
        <v>0.122013572613531</v>
      </c>
      <c r="M23" s="52">
        <v>0.30755395241102901</v>
      </c>
      <c r="N23" s="52">
        <v>0.31984137859929901</v>
      </c>
      <c r="O23" s="52">
        <v>0.41127080203758298</v>
      </c>
    </row>
    <row r="24" spans="1:15" ht="13.2" customHeight="1" x14ac:dyDescent="0.3">
      <c r="A24" s="28" t="s">
        <v>169</v>
      </c>
      <c r="B24" s="29">
        <v>172</v>
      </c>
      <c r="C24" s="137">
        <v>465376.06777860102</v>
      </c>
      <c r="D24" s="137">
        <v>351137.72849578399</v>
      </c>
      <c r="E24" s="6">
        <v>0.70335190549419402</v>
      </c>
      <c r="F24" s="6">
        <v>0.27379104755865902</v>
      </c>
      <c r="G24" s="106">
        <v>3.9951409716205001E-4</v>
      </c>
      <c r="H24" s="6">
        <v>2.2457532849984502E-2</v>
      </c>
      <c r="J24" s="6">
        <v>4.48368646822314E-2</v>
      </c>
      <c r="K24" s="6">
        <v>2.90942921849641E-2</v>
      </c>
      <c r="L24" s="6">
        <v>2.9584473159833799E-2</v>
      </c>
      <c r="M24" s="6">
        <v>4.9754168484621802E-2</v>
      </c>
      <c r="N24" s="106">
        <v>0.39689618031887902</v>
      </c>
      <c r="O24" s="6">
        <v>0.13558856537113401</v>
      </c>
    </row>
    <row r="25" spans="1:15" ht="13.2" customHeight="1" x14ac:dyDescent="0.3">
      <c r="A25" s="1" t="s">
        <v>156</v>
      </c>
      <c r="B25" s="30">
        <v>134</v>
      </c>
      <c r="C25" s="124">
        <v>364554.35044132499</v>
      </c>
      <c r="D25" s="124">
        <v>364554.35044132499</v>
      </c>
      <c r="E25" s="5">
        <v>0.69490147234075805</v>
      </c>
      <c r="F25" s="5">
        <v>0.27573656090715598</v>
      </c>
      <c r="G25" s="61">
        <v>2.5900010595906E-4</v>
      </c>
      <c r="H25" s="5">
        <v>2.91029666461264E-2</v>
      </c>
      <c r="J25" s="5">
        <v>3.4362361138555397E-2</v>
      </c>
      <c r="K25" s="5">
        <v>3.4362361138555397E-2</v>
      </c>
      <c r="L25" s="5">
        <v>3.23639227843351E-2</v>
      </c>
      <c r="M25" s="5">
        <v>6.5352494060684399E-2</v>
      </c>
      <c r="N25" s="61">
        <v>0.38832519749536198</v>
      </c>
      <c r="O25" s="5">
        <v>0.14186192100446501</v>
      </c>
    </row>
    <row r="26" spans="1:15" ht="13.2" customHeight="1" x14ac:dyDescent="0.3">
      <c r="A26" s="7" t="s">
        <v>157</v>
      </c>
      <c r="B26" s="101">
        <v>38</v>
      </c>
      <c r="C26" s="125">
        <v>760488.398886065</v>
      </c>
      <c r="D26" s="125">
        <v>333895.461309615</v>
      </c>
      <c r="E26" s="8">
        <v>0.71520909957502998</v>
      </c>
      <c r="F26" s="8">
        <v>0.27106120768641501</v>
      </c>
      <c r="G26" s="52">
        <v>5.9667578515069995E-4</v>
      </c>
      <c r="H26" s="52">
        <v>1.31330169534041E-2</v>
      </c>
      <c r="J26" s="8">
        <v>7.3130423768266506E-2</v>
      </c>
      <c r="K26" s="8">
        <v>5.7064219283436697E-2</v>
      </c>
      <c r="L26" s="8">
        <v>6.6221527841201097E-2</v>
      </c>
      <c r="M26" s="8">
        <v>7.0532214785719402E-2</v>
      </c>
      <c r="N26" s="52">
        <v>0.81498020731196796</v>
      </c>
      <c r="O26" s="52">
        <v>0.23028844454404299</v>
      </c>
    </row>
    <row r="27" spans="1:15" ht="13.2" customHeight="1" x14ac:dyDescent="0.3">
      <c r="A27" s="28" t="s">
        <v>170</v>
      </c>
      <c r="B27" s="29">
        <v>74</v>
      </c>
      <c r="C27" s="137">
        <v>528571.88239341299</v>
      </c>
      <c r="D27" s="137">
        <v>393887.05339208798</v>
      </c>
      <c r="E27" s="6">
        <v>0.737705935408414</v>
      </c>
      <c r="F27" s="6">
        <v>0.197353165295479</v>
      </c>
      <c r="G27" s="106">
        <v>4.4272011513406401E-3</v>
      </c>
      <c r="H27" s="106">
        <v>6.05136981447668E-2</v>
      </c>
      <c r="J27" s="6">
        <v>0.114179917502633</v>
      </c>
      <c r="K27" s="6">
        <v>4.2482229083521103E-2</v>
      </c>
      <c r="L27" s="6">
        <v>3.8783925453635799E-2</v>
      </c>
      <c r="M27" s="6">
        <v>8.6169777221847099E-2</v>
      </c>
      <c r="N27" s="106">
        <v>0.19633390971508199</v>
      </c>
      <c r="O27" s="106">
        <v>0.16487792104083501</v>
      </c>
    </row>
    <row r="28" spans="1:15" ht="13.2" customHeight="1" x14ac:dyDescent="0.3">
      <c r="A28" s="1" t="s">
        <v>156</v>
      </c>
      <c r="B28" s="30">
        <v>60</v>
      </c>
      <c r="C28" s="124">
        <v>372607.64283919497</v>
      </c>
      <c r="D28" s="124">
        <v>372607.64283919497</v>
      </c>
      <c r="E28" s="5">
        <v>0.75869540237069399</v>
      </c>
      <c r="F28" s="5">
        <v>0.20133529450873899</v>
      </c>
      <c r="G28" s="61">
        <v>4.5509530137452601E-3</v>
      </c>
      <c r="H28" s="61">
        <v>3.5418350106821303E-2</v>
      </c>
      <c r="J28" s="5">
        <v>4.1951830513893701E-2</v>
      </c>
      <c r="K28" s="5">
        <v>4.1951830513893701E-2</v>
      </c>
      <c r="L28" s="5">
        <v>4.3074314779441097E-2</v>
      </c>
      <c r="M28" s="5">
        <v>0.101641138061525</v>
      </c>
      <c r="N28" s="61">
        <v>0.20926356833989801</v>
      </c>
      <c r="O28" s="61">
        <v>0.19555716735023099</v>
      </c>
    </row>
    <row r="29" spans="1:15" ht="13.2" customHeight="1" x14ac:dyDescent="0.3">
      <c r="A29" s="7" t="s">
        <v>157</v>
      </c>
      <c r="B29" s="101">
        <v>14</v>
      </c>
      <c r="C29" s="139">
        <v>1217078.4931981899</v>
      </c>
      <c r="D29" s="125">
        <v>426831.36304957903</v>
      </c>
      <c r="E29" s="8">
        <v>0.70933865754042902</v>
      </c>
      <c r="F29" s="52">
        <v>0.19197131514645899</v>
      </c>
      <c r="G29" s="52">
        <v>4.2599504310712301E-3</v>
      </c>
      <c r="H29" s="52">
        <v>9.4430076882040304E-2</v>
      </c>
      <c r="J29" s="52">
        <v>0.20313826598321499</v>
      </c>
      <c r="K29" s="8">
        <v>0.108690033445206</v>
      </c>
      <c r="L29" s="8">
        <v>9.0849962214926E-2</v>
      </c>
      <c r="M29" s="52">
        <v>0.18559387996926199</v>
      </c>
      <c r="N29" s="52">
        <v>0.48938211126805897</v>
      </c>
      <c r="O29" s="52">
        <v>0.29340558930907401</v>
      </c>
    </row>
    <row r="30" spans="1:15" ht="13.2" customHeight="1" x14ac:dyDescent="0.3">
      <c r="A30" s="28" t="s">
        <v>216</v>
      </c>
      <c r="B30" s="29">
        <v>14</v>
      </c>
      <c r="C30" s="137">
        <v>589330.23070311197</v>
      </c>
      <c r="D30" s="137">
        <v>484816.00226276298</v>
      </c>
      <c r="E30" s="6">
        <v>0.70589036276958195</v>
      </c>
      <c r="F30" s="106">
        <v>0.254321106820041</v>
      </c>
      <c r="G30" s="106">
        <v>2.17051261828873E-3</v>
      </c>
      <c r="H30" s="106">
        <v>3.7618017792088898E-2</v>
      </c>
      <c r="J30" s="6">
        <v>0.134720410540136</v>
      </c>
      <c r="K30" s="6">
        <v>0.14437878128336701</v>
      </c>
      <c r="L30" s="6">
        <v>0.115129245067197</v>
      </c>
      <c r="M30" s="106">
        <v>0.26838332550162403</v>
      </c>
      <c r="N30" s="106">
        <v>0.93506294861280803</v>
      </c>
      <c r="O30" s="106">
        <v>0.35442921393552501</v>
      </c>
    </row>
    <row r="31" spans="1:15" ht="13.2" customHeight="1" x14ac:dyDescent="0.3">
      <c r="A31" s="1" t="s">
        <v>156</v>
      </c>
      <c r="B31" s="30" t="s">
        <v>158</v>
      </c>
      <c r="C31" s="124">
        <v>551181.83216221596</v>
      </c>
      <c r="D31" s="124">
        <v>551181.83216221596</v>
      </c>
      <c r="E31" s="5">
        <v>0.69678844346302704</v>
      </c>
      <c r="F31" s="61">
        <v>0.26403926902258001</v>
      </c>
      <c r="G31" s="61">
        <v>2.7102456901441298E-3</v>
      </c>
      <c r="H31" s="61">
        <v>3.6462041824248899E-2</v>
      </c>
      <c r="J31" s="5">
        <v>0.14978848749507301</v>
      </c>
      <c r="K31" s="5">
        <v>0.14978848749507301</v>
      </c>
      <c r="L31" s="5">
        <v>0.118223228281451</v>
      </c>
      <c r="M31" s="61">
        <v>0.28102860093542698</v>
      </c>
      <c r="N31" s="61">
        <v>0.83727150094630598</v>
      </c>
      <c r="O31" s="61">
        <v>0.40813165494408699</v>
      </c>
    </row>
    <row r="32" spans="1:15" ht="13.2" customHeight="1" x14ac:dyDescent="0.3">
      <c r="A32" s="7" t="s">
        <v>157</v>
      </c>
      <c r="B32" s="101" t="s">
        <v>158</v>
      </c>
      <c r="C32" s="125" t="s">
        <v>158</v>
      </c>
      <c r="D32" s="125" t="s">
        <v>158</v>
      </c>
      <c r="E32" s="8" t="s">
        <v>158</v>
      </c>
      <c r="F32" s="8" t="s">
        <v>158</v>
      </c>
      <c r="G32" s="8" t="s">
        <v>158</v>
      </c>
      <c r="H32" s="8" t="s">
        <v>158</v>
      </c>
      <c r="J32" s="8" t="s">
        <v>158</v>
      </c>
      <c r="K32" s="8" t="s">
        <v>158</v>
      </c>
      <c r="L32" s="8" t="s">
        <v>158</v>
      </c>
      <c r="M32" s="8" t="s">
        <v>158</v>
      </c>
      <c r="N32" s="8" t="s">
        <v>158</v>
      </c>
      <c r="O32" s="8" t="s">
        <v>158</v>
      </c>
    </row>
    <row r="33" spans="1:15" ht="13.2" customHeight="1" x14ac:dyDescent="0.3">
      <c r="A33" s="28" t="s">
        <v>217</v>
      </c>
      <c r="B33" s="29">
        <v>10</v>
      </c>
      <c r="C33" s="138">
        <v>905682.1</v>
      </c>
      <c r="D33" s="138">
        <v>696678.53846153803</v>
      </c>
      <c r="E33" s="106">
        <v>0.78876771441104998</v>
      </c>
      <c r="F33" s="106">
        <v>0.18773750745432599</v>
      </c>
      <c r="G33" s="106">
        <v>1.1828543370792E-2</v>
      </c>
      <c r="H33" s="106">
        <v>1.16662347638316E-2</v>
      </c>
      <c r="J33" s="106">
        <v>0.399675573941492</v>
      </c>
      <c r="K33" s="106">
        <v>0.28391258927605101</v>
      </c>
      <c r="L33" s="106">
        <v>0.28622811849387397</v>
      </c>
      <c r="M33" s="106">
        <v>0.35116277623501302</v>
      </c>
      <c r="N33" s="106">
        <v>0.590572299392356</v>
      </c>
      <c r="O33" s="106">
        <v>0.474859442602793</v>
      </c>
    </row>
    <row r="34" spans="1:15" ht="13.2" customHeight="1" x14ac:dyDescent="0.3">
      <c r="A34" s="1" t="s">
        <v>156</v>
      </c>
      <c r="B34" s="30" t="s">
        <v>158</v>
      </c>
      <c r="C34" s="124">
        <v>496744.57142857101</v>
      </c>
      <c r="D34" s="124">
        <v>496744.57142857101</v>
      </c>
      <c r="E34" s="5">
        <v>0.76052883747093902</v>
      </c>
      <c r="F34" s="61">
        <v>0.193911961652036</v>
      </c>
      <c r="G34" s="61">
        <v>2.53450177901146E-2</v>
      </c>
      <c r="H34" s="61">
        <v>2.02141830869099E-2</v>
      </c>
      <c r="J34" s="5">
        <v>7.06507152496339E-2</v>
      </c>
      <c r="K34" s="5">
        <v>7.06507152496339E-2</v>
      </c>
      <c r="L34" s="5">
        <v>5.8288075293037499E-2</v>
      </c>
      <c r="M34" s="61">
        <v>0.30958947612461801</v>
      </c>
      <c r="N34" s="61">
        <v>0.60455234712018602</v>
      </c>
      <c r="O34" s="61">
        <v>0.56625139784540901</v>
      </c>
    </row>
    <row r="35" spans="1:15" ht="13.2" customHeight="1" x14ac:dyDescent="0.3">
      <c r="A35" s="7" t="s">
        <v>157</v>
      </c>
      <c r="B35" s="101" t="s">
        <v>158</v>
      </c>
      <c r="C35" s="125" t="s">
        <v>158</v>
      </c>
      <c r="D35" s="125" t="s">
        <v>158</v>
      </c>
      <c r="E35" s="8" t="s">
        <v>158</v>
      </c>
      <c r="F35" s="8" t="s">
        <v>158</v>
      </c>
      <c r="G35" s="8" t="s">
        <v>158</v>
      </c>
      <c r="H35" s="8" t="s">
        <v>158</v>
      </c>
      <c r="J35" s="8" t="s">
        <v>158</v>
      </c>
      <c r="K35" s="8" t="s">
        <v>158</v>
      </c>
      <c r="L35" s="8" t="s">
        <v>158</v>
      </c>
      <c r="M35" s="8" t="s">
        <v>158</v>
      </c>
      <c r="N35" s="8" t="s">
        <v>158</v>
      </c>
      <c r="O35" s="8" t="s">
        <v>158</v>
      </c>
    </row>
    <row r="36" spans="1:15" ht="13.2" customHeight="1" x14ac:dyDescent="0.3">
      <c r="A36" s="28" t="s">
        <v>218</v>
      </c>
      <c r="B36" s="29">
        <v>9</v>
      </c>
      <c r="C36" s="138">
        <v>621809.59157128003</v>
      </c>
      <c r="D36" s="138">
        <v>508128.41624149698</v>
      </c>
      <c r="E36" s="106">
        <v>0.72553596515678098</v>
      </c>
      <c r="F36" s="106">
        <v>0.23192278325880999</v>
      </c>
      <c r="G36" s="106">
        <v>1.4129901403421E-4</v>
      </c>
      <c r="H36" s="106">
        <v>4.2399952570375203E-2</v>
      </c>
      <c r="J36" s="106">
        <v>0.16146864280575901</v>
      </c>
      <c r="K36" s="106">
        <v>0.200813534767847</v>
      </c>
      <c r="L36" s="106">
        <v>0.19225546984546299</v>
      </c>
      <c r="M36" s="106">
        <v>0.32312618687018302</v>
      </c>
      <c r="N36" s="106">
        <v>1.00785470732515</v>
      </c>
      <c r="O36" s="106">
        <v>0.40926440316608897</v>
      </c>
    </row>
    <row r="37" spans="1:15" ht="13.2" customHeight="1" x14ac:dyDescent="0.3">
      <c r="A37" s="1" t="s">
        <v>156</v>
      </c>
      <c r="B37" s="30" t="s">
        <v>158</v>
      </c>
      <c r="C37" s="127">
        <v>616971.39745308296</v>
      </c>
      <c r="D37" s="127">
        <v>616971.39745308296</v>
      </c>
      <c r="E37" s="61">
        <v>0.69967097394511701</v>
      </c>
      <c r="F37" s="61">
        <v>0.27053742725623398</v>
      </c>
      <c r="G37" s="61">
        <v>1.6172792086049999E-4</v>
      </c>
      <c r="H37" s="61">
        <v>2.9629870877787699E-2</v>
      </c>
      <c r="J37" s="61">
        <v>0.20290864542336801</v>
      </c>
      <c r="K37" s="61">
        <v>0.20290864542336801</v>
      </c>
      <c r="L37" s="61">
        <v>0.20627880684987099</v>
      </c>
      <c r="M37" s="61">
        <v>0.26224189088530397</v>
      </c>
      <c r="N37" s="61">
        <v>1.0316765169584701</v>
      </c>
      <c r="O37" s="61">
        <v>0.60536133312043505</v>
      </c>
    </row>
    <row r="38" spans="1:15" ht="13.2" customHeight="1" x14ac:dyDescent="0.3">
      <c r="A38" s="7" t="s">
        <v>157</v>
      </c>
      <c r="B38" s="101" t="s">
        <v>158</v>
      </c>
      <c r="C38" s="125" t="s">
        <v>158</v>
      </c>
      <c r="D38" s="125" t="s">
        <v>158</v>
      </c>
      <c r="E38" s="8" t="s">
        <v>158</v>
      </c>
      <c r="F38" s="8" t="s">
        <v>158</v>
      </c>
      <c r="G38" s="8" t="s">
        <v>158</v>
      </c>
      <c r="H38" s="8" t="s">
        <v>158</v>
      </c>
      <c r="J38" s="8" t="s">
        <v>158</v>
      </c>
      <c r="K38" s="8" t="s">
        <v>158</v>
      </c>
      <c r="L38" s="8" t="s">
        <v>158</v>
      </c>
      <c r="M38" s="8" t="s">
        <v>158</v>
      </c>
      <c r="N38" s="8" t="s">
        <v>158</v>
      </c>
      <c r="O38" s="8" t="s">
        <v>158</v>
      </c>
    </row>
    <row r="39" spans="1:15" ht="13.2" customHeight="1" x14ac:dyDescent="0.3">
      <c r="A39" s="28" t="s">
        <v>219</v>
      </c>
      <c r="B39" s="29">
        <v>14</v>
      </c>
      <c r="C39" s="138">
        <v>1272032.50845865</v>
      </c>
      <c r="D39" s="138">
        <v>932765.39558924898</v>
      </c>
      <c r="E39" s="106">
        <v>0.84136843103287295</v>
      </c>
      <c r="F39" s="106">
        <v>0.12150023321011399</v>
      </c>
      <c r="G39" s="106">
        <v>1.0802602281639901E-3</v>
      </c>
      <c r="H39" s="106">
        <v>3.6051075528849001E-2</v>
      </c>
      <c r="J39" s="106">
        <v>0.24214081612920099</v>
      </c>
      <c r="K39" s="106">
        <v>0.26680144603072897</v>
      </c>
      <c r="L39" s="106">
        <v>0.30593722563617998</v>
      </c>
      <c r="M39" s="106">
        <v>0.213572040633524</v>
      </c>
      <c r="N39" s="106">
        <v>0.53247304553226504</v>
      </c>
      <c r="O39" s="106">
        <v>0.29102150793466097</v>
      </c>
    </row>
    <row r="40" spans="1:15" ht="13.2" customHeight="1" x14ac:dyDescent="0.3">
      <c r="A40" s="1" t="s">
        <v>156</v>
      </c>
      <c r="B40" s="30" t="s">
        <v>158</v>
      </c>
      <c r="C40" s="127">
        <v>1077701.9822072601</v>
      </c>
      <c r="D40" s="127">
        <v>1077701.9822072601</v>
      </c>
      <c r="E40" s="61">
        <v>0.84748804616310203</v>
      </c>
      <c r="F40" s="61">
        <v>0.11910474704105201</v>
      </c>
      <c r="G40" s="61">
        <v>1.63098748165345E-3</v>
      </c>
      <c r="H40" s="61">
        <v>3.1776219314191799E-2</v>
      </c>
      <c r="J40" s="61">
        <v>0.34120569367138198</v>
      </c>
      <c r="K40" s="61">
        <v>0.34120569367138198</v>
      </c>
      <c r="L40" s="61">
        <v>0.389751626602515</v>
      </c>
      <c r="M40" s="61">
        <v>0.277545129469844</v>
      </c>
      <c r="N40" s="61">
        <v>0.41063538088413598</v>
      </c>
      <c r="O40" s="61">
        <v>0.39989291130037802</v>
      </c>
    </row>
    <row r="41" spans="1:15" ht="13.2" customHeight="1" x14ac:dyDescent="0.3">
      <c r="A41" s="7" t="s">
        <v>157</v>
      </c>
      <c r="B41" s="101" t="s">
        <v>158</v>
      </c>
      <c r="C41" s="125" t="s">
        <v>158</v>
      </c>
      <c r="D41" s="125" t="s">
        <v>158</v>
      </c>
      <c r="E41" s="8" t="s">
        <v>158</v>
      </c>
      <c r="F41" s="8" t="s">
        <v>158</v>
      </c>
      <c r="G41" s="8" t="s">
        <v>158</v>
      </c>
      <c r="H41" s="8" t="s">
        <v>158</v>
      </c>
      <c r="J41" s="8" t="s">
        <v>158</v>
      </c>
      <c r="K41" s="8" t="s">
        <v>158</v>
      </c>
      <c r="L41" s="8" t="s">
        <v>158</v>
      </c>
      <c r="M41" s="8" t="s">
        <v>158</v>
      </c>
      <c r="N41" s="8" t="s">
        <v>158</v>
      </c>
      <c r="O41" s="8" t="s">
        <v>158</v>
      </c>
    </row>
    <row r="42" spans="1:15" ht="13.2" customHeight="1" x14ac:dyDescent="0.3">
      <c r="A42" s="28" t="s">
        <v>220</v>
      </c>
      <c r="B42" s="29">
        <v>128</v>
      </c>
      <c r="C42" s="137">
        <v>535374.18971846998</v>
      </c>
      <c r="D42" s="137">
        <v>407540.78591650602</v>
      </c>
      <c r="E42" s="6">
        <v>0.81999265150328604</v>
      </c>
      <c r="F42" s="6">
        <v>0.152517267607471</v>
      </c>
      <c r="G42" s="6">
        <v>2.1896417663771202E-3</v>
      </c>
      <c r="H42" s="6">
        <v>2.53004391228672E-2</v>
      </c>
      <c r="J42" s="6">
        <v>3.7590969715738103E-2</v>
      </c>
      <c r="K42" s="6">
        <v>3.5045852644629998E-2</v>
      </c>
      <c r="L42" s="6">
        <v>3.4516393794961901E-2</v>
      </c>
      <c r="M42" s="6">
        <v>6.9541915231403198E-2</v>
      </c>
      <c r="N42" s="6">
        <v>0.107789514999311</v>
      </c>
      <c r="O42" s="6">
        <v>0.11903670722653099</v>
      </c>
    </row>
    <row r="43" spans="1:15" ht="13.2" customHeight="1" x14ac:dyDescent="0.3">
      <c r="A43" s="1" t="s">
        <v>156</v>
      </c>
      <c r="B43" s="30">
        <v>97</v>
      </c>
      <c r="C43" s="124">
        <v>463041.43887294101</v>
      </c>
      <c r="D43" s="124">
        <v>463041.43887294101</v>
      </c>
      <c r="E43" s="5">
        <v>0.83070816545792303</v>
      </c>
      <c r="F43" s="5">
        <v>0.14234797717841599</v>
      </c>
      <c r="G43" s="5">
        <v>2.1990078738889501E-3</v>
      </c>
      <c r="H43" s="5">
        <v>2.47448494897726E-2</v>
      </c>
      <c r="J43" s="5">
        <v>3.9559470022819301E-2</v>
      </c>
      <c r="K43" s="5">
        <v>3.9559470022819301E-2</v>
      </c>
      <c r="L43" s="5">
        <v>3.77002789287419E-2</v>
      </c>
      <c r="M43" s="5">
        <v>8.8408565911354403E-2</v>
      </c>
      <c r="N43" s="5">
        <v>0.129042229265137</v>
      </c>
      <c r="O43" s="5">
        <v>0.13934187984053201</v>
      </c>
    </row>
    <row r="44" spans="1:15" ht="13.2" customHeight="1" x14ac:dyDescent="0.3">
      <c r="A44" s="7" t="s">
        <v>157</v>
      </c>
      <c r="B44" s="101">
        <v>31</v>
      </c>
      <c r="C44" s="125">
        <v>737038.49996021099</v>
      </c>
      <c r="D44" s="125">
        <v>336826.355453817</v>
      </c>
      <c r="E44" s="8">
        <v>0.80122384079065501</v>
      </c>
      <c r="F44" s="8">
        <v>0.17032933784065701</v>
      </c>
      <c r="G44" s="52">
        <v>2.1732365150986398E-3</v>
      </c>
      <c r="H44" s="52">
        <v>2.6273584853589702E-2</v>
      </c>
      <c r="J44" s="8">
        <v>5.52721005360634E-2</v>
      </c>
      <c r="K44" s="8">
        <v>5.1277545892439699E-2</v>
      </c>
      <c r="L44" s="8">
        <v>4.9358780250862003E-2</v>
      </c>
      <c r="M44" s="8">
        <v>0.110324733721208</v>
      </c>
      <c r="N44" s="52">
        <v>0.17890423826969401</v>
      </c>
      <c r="O44" s="52">
        <v>0.22551943798888899</v>
      </c>
    </row>
    <row r="45" spans="1:15" ht="13.2" customHeight="1" x14ac:dyDescent="0.3">
      <c r="A45" s="28" t="s">
        <v>221</v>
      </c>
      <c r="B45" s="29">
        <v>38</v>
      </c>
      <c r="C45" s="137">
        <v>463831.44537508499</v>
      </c>
      <c r="D45" s="137">
        <v>401342.83890417498</v>
      </c>
      <c r="E45" s="6">
        <v>0.90698069000000303</v>
      </c>
      <c r="F45" s="106">
        <v>6.5946228213524999E-2</v>
      </c>
      <c r="G45" s="106">
        <v>8.0098937297177998E-4</v>
      </c>
      <c r="H45" s="106">
        <v>2.6272092413499801E-2</v>
      </c>
      <c r="J45" s="6">
        <v>7.5171248282198705E-2</v>
      </c>
      <c r="K45" s="6">
        <v>7.2440876496719403E-2</v>
      </c>
      <c r="L45" s="6">
        <v>7.4559625425462794E-2</v>
      </c>
      <c r="M45" s="106">
        <v>0.164930316134627</v>
      </c>
      <c r="N45" s="106">
        <v>0.51043486840102104</v>
      </c>
      <c r="O45" s="106">
        <v>0.34936234878438099</v>
      </c>
    </row>
    <row r="46" spans="1:15" ht="13.2" customHeight="1" x14ac:dyDescent="0.3">
      <c r="A46" s="1" t="s">
        <v>156</v>
      </c>
      <c r="B46" s="30" t="s">
        <v>158</v>
      </c>
      <c r="C46" s="124">
        <v>432077.58421082998</v>
      </c>
      <c r="D46" s="124">
        <v>432077.58421082998</v>
      </c>
      <c r="E46" s="5">
        <v>0.90020251073778101</v>
      </c>
      <c r="F46" s="61">
        <v>6.9414550141082498E-2</v>
      </c>
      <c r="G46" s="61">
        <v>9.5254921381487001E-4</v>
      </c>
      <c r="H46" s="61">
        <v>2.9430389907321799E-2</v>
      </c>
      <c r="J46" s="5">
        <v>7.6503920926415794E-2</v>
      </c>
      <c r="K46" s="5">
        <v>7.6503920926415794E-2</v>
      </c>
      <c r="L46" s="5">
        <v>8.0802973815398499E-2</v>
      </c>
      <c r="M46" s="61">
        <v>0.167261870771755</v>
      </c>
      <c r="N46" s="61">
        <v>0.47797548606720203</v>
      </c>
      <c r="O46" s="61">
        <v>0.34636250955349801</v>
      </c>
    </row>
    <row r="47" spans="1:15" ht="13.2" customHeight="1" x14ac:dyDescent="0.3">
      <c r="A47" s="7" t="s">
        <v>157</v>
      </c>
      <c r="B47" s="101" t="s">
        <v>158</v>
      </c>
      <c r="C47" s="125" t="s">
        <v>158</v>
      </c>
      <c r="D47" s="125" t="s">
        <v>158</v>
      </c>
      <c r="E47" s="8" t="s">
        <v>158</v>
      </c>
      <c r="F47" s="8" t="s">
        <v>158</v>
      </c>
      <c r="G47" s="8" t="s">
        <v>158</v>
      </c>
      <c r="H47" s="8" t="s">
        <v>158</v>
      </c>
      <c r="J47" s="8" t="s">
        <v>158</v>
      </c>
      <c r="K47" s="8" t="s">
        <v>158</v>
      </c>
      <c r="L47" s="8" t="s">
        <v>158</v>
      </c>
      <c r="M47" s="8" t="s">
        <v>158</v>
      </c>
      <c r="N47" s="8" t="s">
        <v>158</v>
      </c>
      <c r="O47" s="8" t="s">
        <v>158</v>
      </c>
    </row>
    <row r="48" spans="1:15" ht="13.2" customHeight="1" x14ac:dyDescent="0.3">
      <c r="A48" s="28" t="s">
        <v>222</v>
      </c>
      <c r="B48" s="29">
        <v>34</v>
      </c>
      <c r="C48" s="137">
        <v>484624.29796968203</v>
      </c>
      <c r="D48" s="137">
        <v>422345.48374374001</v>
      </c>
      <c r="E48" s="6">
        <v>0.828967549733996</v>
      </c>
      <c r="F48" s="106">
        <v>0.107070999722485</v>
      </c>
      <c r="G48" s="106">
        <v>8.8560441060920592E-3</v>
      </c>
      <c r="H48" s="106">
        <v>5.5105406437426702E-2</v>
      </c>
      <c r="J48" s="6">
        <v>8.2097304764367995E-2</v>
      </c>
      <c r="K48" s="6">
        <v>6.3520395975539601E-2</v>
      </c>
      <c r="L48" s="6">
        <v>6.2885882268990501E-2</v>
      </c>
      <c r="M48" s="106">
        <v>0.197492909774097</v>
      </c>
      <c r="N48" s="106">
        <v>0.23928187213603999</v>
      </c>
      <c r="O48" s="106">
        <v>0.27053091588143502</v>
      </c>
    </row>
    <row r="49" spans="1:15" ht="13.2" customHeight="1" x14ac:dyDescent="0.3">
      <c r="A49" s="1" t="s">
        <v>156</v>
      </c>
      <c r="B49" s="30" t="s">
        <v>158</v>
      </c>
      <c r="C49" s="124">
        <v>424006.466127377</v>
      </c>
      <c r="D49" s="124">
        <v>424006.466127377</v>
      </c>
      <c r="E49" s="5">
        <v>0.85010216163485697</v>
      </c>
      <c r="F49" s="61">
        <v>7.6126987366091206E-2</v>
      </c>
      <c r="G49" s="61">
        <v>5.6996644914998002E-3</v>
      </c>
      <c r="H49" s="61">
        <v>6.8071186507551895E-2</v>
      </c>
      <c r="J49" s="5">
        <v>7.1481241184570901E-2</v>
      </c>
      <c r="K49" s="5">
        <v>7.1481241184570901E-2</v>
      </c>
      <c r="L49" s="5">
        <v>6.7674143301982001E-2</v>
      </c>
      <c r="M49" s="61">
        <v>0.216397054101722</v>
      </c>
      <c r="N49" s="61">
        <v>0.32202010977296702</v>
      </c>
      <c r="O49" s="61">
        <v>0.25593953793153001</v>
      </c>
    </row>
    <row r="50" spans="1:15" ht="13.2" customHeight="1" x14ac:dyDescent="0.3">
      <c r="A50" s="7" t="s">
        <v>157</v>
      </c>
      <c r="B50" s="101" t="s">
        <v>158</v>
      </c>
      <c r="C50" s="125" t="s">
        <v>158</v>
      </c>
      <c r="D50" s="125" t="s">
        <v>158</v>
      </c>
      <c r="E50" s="8" t="s">
        <v>158</v>
      </c>
      <c r="F50" s="8" t="s">
        <v>158</v>
      </c>
      <c r="G50" s="8" t="s">
        <v>158</v>
      </c>
      <c r="H50" s="8" t="s">
        <v>158</v>
      </c>
      <c r="J50" s="8" t="s">
        <v>158</v>
      </c>
      <c r="K50" s="8" t="s">
        <v>158</v>
      </c>
      <c r="L50" s="8" t="s">
        <v>158</v>
      </c>
      <c r="M50" s="8" t="s">
        <v>158</v>
      </c>
      <c r="N50" s="8" t="s">
        <v>158</v>
      </c>
      <c r="O50" s="8" t="s">
        <v>158</v>
      </c>
    </row>
    <row r="51" spans="1:15" ht="13.2" customHeight="1" x14ac:dyDescent="0.3">
      <c r="A51" s="28" t="s">
        <v>223</v>
      </c>
      <c r="B51" s="29">
        <v>18</v>
      </c>
      <c r="C51" s="137">
        <v>357987.84317905002</v>
      </c>
      <c r="D51" s="137">
        <v>357987.84317905002</v>
      </c>
      <c r="E51" s="6">
        <v>0.80065369465076297</v>
      </c>
      <c r="F51" s="106">
        <v>8.7135409967212099E-2</v>
      </c>
      <c r="G51" s="106">
        <v>9.4205323388773105E-3</v>
      </c>
      <c r="H51" s="106">
        <v>0.10279036304314799</v>
      </c>
      <c r="J51" s="6">
        <v>9.3978595588437602E-2</v>
      </c>
      <c r="K51" s="6">
        <v>9.3978595588437602E-2</v>
      </c>
      <c r="L51" s="6">
        <v>9.8352584998388004E-2</v>
      </c>
      <c r="M51" s="106">
        <v>0.15973162076566799</v>
      </c>
      <c r="N51" s="106">
        <v>0.65852435619903904</v>
      </c>
      <c r="O51" s="106">
        <v>0.415017537283007</v>
      </c>
    </row>
    <row r="52" spans="1:15" ht="13.2" customHeight="1" x14ac:dyDescent="0.3">
      <c r="A52" s="1" t="s">
        <v>156</v>
      </c>
      <c r="B52" s="30">
        <v>18</v>
      </c>
      <c r="C52" s="124">
        <v>357987.84317905002</v>
      </c>
      <c r="D52" s="124">
        <v>357987.84317905002</v>
      </c>
      <c r="E52" s="5">
        <v>0.80065369465076297</v>
      </c>
      <c r="F52" s="61">
        <v>8.7135409967212099E-2</v>
      </c>
      <c r="G52" s="61">
        <v>9.4205323388773105E-3</v>
      </c>
      <c r="H52" s="61">
        <v>0.10279036304314799</v>
      </c>
      <c r="J52" s="5">
        <v>9.3978595588437602E-2</v>
      </c>
      <c r="K52" s="5">
        <v>9.3978595588437602E-2</v>
      </c>
      <c r="L52" s="5">
        <v>9.8352584998388004E-2</v>
      </c>
      <c r="M52" s="61">
        <v>0.15973162076566799</v>
      </c>
      <c r="N52" s="61">
        <v>0.65852435619903904</v>
      </c>
      <c r="O52" s="61">
        <v>0.415017537283007</v>
      </c>
    </row>
    <row r="53" spans="1:15" ht="13.2" customHeight="1" x14ac:dyDescent="0.3">
      <c r="A53" s="7" t="s">
        <v>157</v>
      </c>
      <c r="B53" s="101">
        <v>0</v>
      </c>
      <c r="C53" s="125" t="s">
        <v>158</v>
      </c>
      <c r="D53" s="125" t="s">
        <v>158</v>
      </c>
      <c r="E53" s="8" t="s">
        <v>158</v>
      </c>
      <c r="F53" s="8" t="s">
        <v>158</v>
      </c>
      <c r="G53" s="8" t="s">
        <v>158</v>
      </c>
      <c r="H53" s="8" t="s">
        <v>158</v>
      </c>
      <c r="J53" s="8" t="s">
        <v>158</v>
      </c>
      <c r="K53" s="8" t="s">
        <v>158</v>
      </c>
      <c r="L53" s="8" t="s">
        <v>158</v>
      </c>
      <c r="M53" s="8" t="s">
        <v>158</v>
      </c>
      <c r="N53" s="8" t="s">
        <v>158</v>
      </c>
      <c r="O53" s="8" t="s">
        <v>158</v>
      </c>
    </row>
    <row r="54" spans="1:15" ht="13.2" customHeight="1" x14ac:dyDescent="0.3">
      <c r="A54" s="28" t="s">
        <v>171</v>
      </c>
      <c r="B54" s="29">
        <v>56</v>
      </c>
      <c r="C54" s="137">
        <v>656806.76687998697</v>
      </c>
      <c r="D54" s="137">
        <v>461480.31416349998</v>
      </c>
      <c r="E54" s="6">
        <v>0.66890200039556402</v>
      </c>
      <c r="F54" s="6">
        <v>0.24153897765799801</v>
      </c>
      <c r="G54" s="106">
        <v>2.8568187967100499E-2</v>
      </c>
      <c r="H54" s="6">
        <v>6.0990833979337897E-2</v>
      </c>
      <c r="J54" s="6">
        <v>9.6445687260264798E-2</v>
      </c>
      <c r="K54" s="6">
        <v>4.2603077199075898E-2</v>
      </c>
      <c r="L54" s="6">
        <v>3.7151323766743002E-2</v>
      </c>
      <c r="M54" s="6">
        <v>9.0518546340624603E-2</v>
      </c>
      <c r="N54" s="106">
        <v>0.237392988513215</v>
      </c>
      <c r="O54" s="6">
        <v>0.13755273136225199</v>
      </c>
    </row>
    <row r="55" spans="1:15" ht="13.2" customHeight="1" x14ac:dyDescent="0.3">
      <c r="A55" s="1" t="s">
        <v>156</v>
      </c>
      <c r="B55" s="30">
        <v>45</v>
      </c>
      <c r="C55" s="124">
        <v>433636.32536716998</v>
      </c>
      <c r="D55" s="124">
        <v>433636.32536716998</v>
      </c>
      <c r="E55" s="5">
        <v>0.684019045276827</v>
      </c>
      <c r="F55" s="5">
        <v>0.239073230639787</v>
      </c>
      <c r="G55" s="61">
        <v>1.5664546879712499E-2</v>
      </c>
      <c r="H55" s="61">
        <v>6.1243177203674497E-2</v>
      </c>
      <c r="J55" s="5">
        <v>5.0921852783162802E-2</v>
      </c>
      <c r="K55" s="5">
        <v>5.0921852783162802E-2</v>
      </c>
      <c r="L55" s="5">
        <v>4.78464556663145E-2</v>
      </c>
      <c r="M55" s="5">
        <v>0.12872278930220099</v>
      </c>
      <c r="N55" s="61">
        <v>0.404344640986813</v>
      </c>
      <c r="O55" s="61">
        <v>0.191731963112764</v>
      </c>
    </row>
    <row r="56" spans="1:15" ht="13.2" customHeight="1" x14ac:dyDescent="0.3">
      <c r="A56" s="7" t="s">
        <v>157</v>
      </c>
      <c r="B56" s="101">
        <v>11</v>
      </c>
      <c r="C56" s="125">
        <v>1224807.0919874001</v>
      </c>
      <c r="D56" s="125">
        <v>489821.18801121198</v>
      </c>
      <c r="E56" s="8">
        <v>0.65528012895249799</v>
      </c>
      <c r="F56" s="8">
        <v>0.243760846360315</v>
      </c>
      <c r="G56" s="52">
        <v>4.01955755564379E-2</v>
      </c>
      <c r="H56" s="52">
        <v>6.0763449130748798E-2</v>
      </c>
      <c r="J56" s="8">
        <v>0.13623444904301901</v>
      </c>
      <c r="K56" s="8">
        <v>9.0080735993838507E-2</v>
      </c>
      <c r="L56" s="8">
        <v>7.1565435391342802E-2</v>
      </c>
      <c r="M56" s="8">
        <v>0.149770503602768</v>
      </c>
      <c r="N56" s="52">
        <v>0.41428925821301699</v>
      </c>
      <c r="O56" s="52">
        <v>0.23690329387190001</v>
      </c>
    </row>
    <row r="57" spans="1:15" ht="13.2" customHeight="1" x14ac:dyDescent="0.3">
      <c r="A57" s="28" t="s">
        <v>224</v>
      </c>
      <c r="B57" s="29">
        <v>6</v>
      </c>
      <c r="C57" s="137">
        <v>244379.66666666701</v>
      </c>
      <c r="D57" s="137">
        <v>244379.66666666701</v>
      </c>
      <c r="E57" s="106">
        <v>0.85002093736658402</v>
      </c>
      <c r="F57" s="106">
        <v>0.13658392201205999</v>
      </c>
      <c r="G57" s="106">
        <v>1.12325220728948E-3</v>
      </c>
      <c r="H57" s="106">
        <v>1.2271888414066101E-2</v>
      </c>
      <c r="J57" s="6">
        <v>0.14333142428860399</v>
      </c>
      <c r="K57" s="6">
        <v>0.14333142428860399</v>
      </c>
      <c r="L57" s="106">
        <v>0.15740672378517501</v>
      </c>
      <c r="M57" s="106">
        <v>0.308862864123298</v>
      </c>
      <c r="N57" s="106">
        <v>1</v>
      </c>
      <c r="O57" s="106">
        <v>0.24741002309978599</v>
      </c>
    </row>
    <row r="58" spans="1:15" ht="13.2" customHeight="1" x14ac:dyDescent="0.3">
      <c r="A58" s="1" t="s">
        <v>156</v>
      </c>
      <c r="B58" s="30">
        <v>6</v>
      </c>
      <c r="C58" s="124">
        <v>244379.66666666701</v>
      </c>
      <c r="D58" s="124">
        <v>244379.66666666701</v>
      </c>
      <c r="E58" s="61">
        <v>0.85002093736658402</v>
      </c>
      <c r="F58" s="61">
        <v>0.13658392201205999</v>
      </c>
      <c r="G58" s="61">
        <v>1.12325220728948E-3</v>
      </c>
      <c r="H58" s="61">
        <v>1.2271888414066101E-2</v>
      </c>
      <c r="J58" s="5">
        <v>0.14333142428860399</v>
      </c>
      <c r="K58" s="5">
        <v>0.14333142428860399</v>
      </c>
      <c r="L58" s="61">
        <v>0.15740672378517501</v>
      </c>
      <c r="M58" s="61">
        <v>0.308862864123298</v>
      </c>
      <c r="N58" s="61">
        <v>1</v>
      </c>
      <c r="O58" s="61">
        <v>0.24741002309978599</v>
      </c>
    </row>
    <row r="59" spans="1:15" ht="13.2" customHeight="1" x14ac:dyDescent="0.3">
      <c r="A59" s="7" t="s">
        <v>157</v>
      </c>
      <c r="B59" s="101">
        <v>0</v>
      </c>
      <c r="C59" s="125" t="s">
        <v>158</v>
      </c>
      <c r="D59" s="125" t="s">
        <v>158</v>
      </c>
      <c r="E59" s="8" t="s">
        <v>158</v>
      </c>
      <c r="F59" s="8" t="s">
        <v>158</v>
      </c>
      <c r="G59" s="8" t="s">
        <v>158</v>
      </c>
      <c r="H59" s="8" t="s">
        <v>158</v>
      </c>
      <c r="J59" s="8" t="s">
        <v>158</v>
      </c>
      <c r="K59" s="8" t="s">
        <v>158</v>
      </c>
      <c r="L59" s="8" t="s">
        <v>158</v>
      </c>
      <c r="M59" s="8" t="s">
        <v>158</v>
      </c>
      <c r="N59" s="8" t="s">
        <v>158</v>
      </c>
      <c r="O59" s="8" t="s">
        <v>158</v>
      </c>
    </row>
    <row r="60" spans="1:15" ht="13.2" customHeight="1" x14ac:dyDescent="0.3">
      <c r="A60" s="28" t="s">
        <v>225</v>
      </c>
      <c r="B60" s="29">
        <v>39</v>
      </c>
      <c r="C60" s="137">
        <v>261408.122015406</v>
      </c>
      <c r="D60" s="137">
        <v>256833.23242683001</v>
      </c>
      <c r="E60" s="6">
        <v>0.84257145866952998</v>
      </c>
      <c r="F60" s="106">
        <v>9.7423917504059002E-2</v>
      </c>
      <c r="G60" s="106">
        <v>5.5048622596409599E-3</v>
      </c>
      <c r="H60" s="106">
        <v>5.4499761566770499E-2</v>
      </c>
      <c r="J60" s="6">
        <v>7.6005790535508794E-2</v>
      </c>
      <c r="K60" s="6">
        <v>7.6541397308044795E-2</v>
      </c>
      <c r="L60" s="6">
        <v>7.2851016762081E-2</v>
      </c>
      <c r="M60" s="106">
        <v>0.19393517100333199</v>
      </c>
      <c r="N60" s="106">
        <v>0.32120226211305197</v>
      </c>
      <c r="O60" s="106">
        <v>0.20324131675195101</v>
      </c>
    </row>
    <row r="61" spans="1:15" ht="13.2" customHeight="1" x14ac:dyDescent="0.3">
      <c r="A61" s="1" t="s">
        <v>156</v>
      </c>
      <c r="B61" s="30" t="s">
        <v>158</v>
      </c>
      <c r="C61" s="124">
        <v>259354.74229423501</v>
      </c>
      <c r="D61" s="124">
        <v>259354.74229423501</v>
      </c>
      <c r="E61" s="5">
        <v>0.841923548212823</v>
      </c>
      <c r="F61" s="61">
        <v>9.8994744496605599E-2</v>
      </c>
      <c r="G61" s="61">
        <v>5.04148073299972E-3</v>
      </c>
      <c r="H61" s="61">
        <v>5.40402265575715E-2</v>
      </c>
      <c r="J61" s="5">
        <v>7.7727292760398706E-2</v>
      </c>
      <c r="K61" s="5">
        <v>7.7727292760398706E-2</v>
      </c>
      <c r="L61" s="5">
        <v>7.4065209035325305E-2</v>
      </c>
      <c r="M61" s="61">
        <v>0.19369680465728201</v>
      </c>
      <c r="N61" s="61">
        <v>0.351110087258236</v>
      </c>
      <c r="O61" s="61">
        <v>0.20939566912492799</v>
      </c>
    </row>
    <row r="62" spans="1:15" ht="13.2" customHeight="1" x14ac:dyDescent="0.3">
      <c r="A62" s="7" t="s">
        <v>157</v>
      </c>
      <c r="B62" s="101" t="s">
        <v>158</v>
      </c>
      <c r="C62" s="125" t="s">
        <v>158</v>
      </c>
      <c r="D62" s="125" t="s">
        <v>158</v>
      </c>
      <c r="E62" s="8" t="s">
        <v>158</v>
      </c>
      <c r="F62" s="8" t="s">
        <v>158</v>
      </c>
      <c r="G62" s="8" t="s">
        <v>158</v>
      </c>
      <c r="H62" s="8" t="s">
        <v>158</v>
      </c>
      <c r="J62" s="8" t="s">
        <v>158</v>
      </c>
      <c r="K62" s="8" t="s">
        <v>158</v>
      </c>
      <c r="L62" s="8" t="s">
        <v>158</v>
      </c>
      <c r="M62" s="8" t="s">
        <v>158</v>
      </c>
      <c r="N62" s="8" t="s">
        <v>158</v>
      </c>
      <c r="O62" s="8" t="s">
        <v>158</v>
      </c>
    </row>
    <row r="63" spans="1:15" ht="13.2" customHeight="1" x14ac:dyDescent="0.3">
      <c r="A63" s="28" t="s">
        <v>226</v>
      </c>
      <c r="B63" s="29">
        <v>89</v>
      </c>
      <c r="C63" s="137">
        <v>140436.669224985</v>
      </c>
      <c r="D63" s="137">
        <v>139194.223320691</v>
      </c>
      <c r="E63" s="6">
        <v>0.83509676217383599</v>
      </c>
      <c r="F63" s="6">
        <v>8.7554727436241805E-2</v>
      </c>
      <c r="G63" s="106">
        <v>1.1302885934965499E-2</v>
      </c>
      <c r="H63" s="106">
        <v>6.6045624454956306E-2</v>
      </c>
      <c r="J63" s="6">
        <v>4.1686657934217698E-2</v>
      </c>
      <c r="K63" s="6">
        <v>4.1218974494473197E-2</v>
      </c>
      <c r="L63" s="6">
        <v>4.2497978325645697E-2</v>
      </c>
      <c r="M63" s="6">
        <v>9.9837815446026296E-2</v>
      </c>
      <c r="N63" s="106">
        <v>0.53220098074733502</v>
      </c>
      <c r="O63" s="106">
        <v>0.204678495731627</v>
      </c>
    </row>
    <row r="64" spans="1:15" ht="13.2" customHeight="1" x14ac:dyDescent="0.3">
      <c r="A64" s="1" t="s">
        <v>156</v>
      </c>
      <c r="B64" s="30" t="s">
        <v>158</v>
      </c>
      <c r="C64" s="124">
        <v>139495.03137450901</v>
      </c>
      <c r="D64" s="124">
        <v>139495.03137450901</v>
      </c>
      <c r="E64" s="5">
        <v>0.83733536405893205</v>
      </c>
      <c r="F64" s="5">
        <v>8.6861240339279305E-2</v>
      </c>
      <c r="G64" s="61">
        <v>1.1481669411987401E-2</v>
      </c>
      <c r="H64" s="61">
        <v>6.4321726189800393E-2</v>
      </c>
      <c r="J64" s="5">
        <v>4.1700483380416903E-2</v>
      </c>
      <c r="K64" s="5">
        <v>4.1700483380416903E-2</v>
      </c>
      <c r="L64" s="5">
        <v>4.2740217476272303E-2</v>
      </c>
      <c r="M64" s="5">
        <v>0.101791222202388</v>
      </c>
      <c r="N64" s="61">
        <v>0.53030263547623901</v>
      </c>
      <c r="O64" s="61">
        <v>0.2118790984234</v>
      </c>
    </row>
    <row r="65" spans="1:15" ht="13.2" customHeight="1" x14ac:dyDescent="0.3">
      <c r="A65" s="7" t="s">
        <v>157</v>
      </c>
      <c r="B65" s="101" t="s">
        <v>158</v>
      </c>
      <c r="C65" s="125" t="s">
        <v>158</v>
      </c>
      <c r="D65" s="125" t="s">
        <v>158</v>
      </c>
      <c r="E65" s="8" t="s">
        <v>158</v>
      </c>
      <c r="F65" s="8" t="s">
        <v>158</v>
      </c>
      <c r="G65" s="8" t="s">
        <v>158</v>
      </c>
      <c r="H65" s="8" t="s">
        <v>158</v>
      </c>
      <c r="J65" s="8" t="s">
        <v>158</v>
      </c>
      <c r="K65" s="8" t="s">
        <v>158</v>
      </c>
      <c r="L65" s="8" t="s">
        <v>158</v>
      </c>
      <c r="M65" s="8" t="s">
        <v>158</v>
      </c>
      <c r="N65" s="8" t="s">
        <v>158</v>
      </c>
      <c r="O65" s="8" t="s">
        <v>158</v>
      </c>
    </row>
    <row r="66" spans="1:15" ht="13.2" customHeight="1" x14ac:dyDescent="0.3">
      <c r="A66" s="28" t="s">
        <v>227</v>
      </c>
      <c r="B66" s="29">
        <v>483</v>
      </c>
      <c r="C66" s="137">
        <v>120307.853835841</v>
      </c>
      <c r="D66" s="137">
        <v>118146.834504445</v>
      </c>
      <c r="E66" s="6">
        <v>0.89117224220418201</v>
      </c>
      <c r="F66" s="6">
        <v>6.4784682035142996E-2</v>
      </c>
      <c r="G66" s="106">
        <v>7.2707049532606998E-3</v>
      </c>
      <c r="H66" s="6">
        <v>3.6772370807413399E-2</v>
      </c>
      <c r="J66" s="6">
        <v>1.8956657600247898E-2</v>
      </c>
      <c r="K66" s="6">
        <v>1.76729334391886E-2</v>
      </c>
      <c r="L66" s="6">
        <v>1.7742124427425499E-2</v>
      </c>
      <c r="M66" s="6">
        <v>7.5019427843269607E-2</v>
      </c>
      <c r="N66" s="106">
        <v>0.33417136332825398</v>
      </c>
      <c r="O66" s="6">
        <v>0.10559469317893801</v>
      </c>
    </row>
    <row r="67" spans="1:15" ht="13.2" customHeight="1" x14ac:dyDescent="0.3">
      <c r="A67" s="1" t="s">
        <v>156</v>
      </c>
      <c r="B67" s="30">
        <v>472</v>
      </c>
      <c r="C67" s="124">
        <v>118226.31229407</v>
      </c>
      <c r="D67" s="124">
        <v>118226.31229407</v>
      </c>
      <c r="E67" s="5">
        <v>0.89068053493343402</v>
      </c>
      <c r="F67" s="5">
        <v>6.5352638324883597E-2</v>
      </c>
      <c r="G67" s="61">
        <v>7.4907009698896698E-3</v>
      </c>
      <c r="H67" s="5">
        <v>3.6476125771792697E-2</v>
      </c>
      <c r="J67" s="5">
        <v>1.7778907031075299E-2</v>
      </c>
      <c r="K67" s="5">
        <v>1.7778907031075299E-2</v>
      </c>
      <c r="L67" s="5">
        <v>1.7945857316798802E-2</v>
      </c>
      <c r="M67" s="5">
        <v>7.6133312756769198E-2</v>
      </c>
      <c r="N67" s="61">
        <v>0.33340726949942601</v>
      </c>
      <c r="O67" s="5">
        <v>0.10692674111995699</v>
      </c>
    </row>
    <row r="68" spans="1:15" ht="13.2" customHeight="1" x14ac:dyDescent="0.3">
      <c r="A68" s="7" t="s">
        <v>157</v>
      </c>
      <c r="B68" s="101">
        <v>11</v>
      </c>
      <c r="C68" s="125">
        <v>251413.17999904099</v>
      </c>
      <c r="D68" s="125">
        <v>115840.337963292</v>
      </c>
      <c r="E68" s="8">
        <v>0.90573581680794202</v>
      </c>
      <c r="F68" s="52">
        <v>4.7962734731589997E-2</v>
      </c>
      <c r="G68" s="52">
        <v>7.5477852445998998E-4</v>
      </c>
      <c r="H68" s="52">
        <v>4.5546669936007901E-2</v>
      </c>
      <c r="J68" s="8">
        <v>0.13710833035678599</v>
      </c>
      <c r="K68" s="8">
        <v>0.141575767588135</v>
      </c>
      <c r="L68" s="8">
        <v>0.12362169250539599</v>
      </c>
      <c r="M68" s="52">
        <v>0.34479234622751798</v>
      </c>
      <c r="N68" s="52">
        <v>0.98566969230623502</v>
      </c>
      <c r="O68" s="52">
        <v>0.70439586977046897</v>
      </c>
    </row>
    <row r="69" spans="1:15" ht="13.2" customHeight="1" x14ac:dyDescent="0.3">
      <c r="A69" s="28" t="s">
        <v>172</v>
      </c>
      <c r="B69" s="29">
        <v>35</v>
      </c>
      <c r="C69" s="137">
        <v>613313.53269226896</v>
      </c>
      <c r="D69" s="137">
        <v>454175.01225449302</v>
      </c>
      <c r="E69" s="6">
        <v>0.60257199053465804</v>
      </c>
      <c r="F69" s="6">
        <v>0.36757172745369199</v>
      </c>
      <c r="G69" s="106">
        <v>2.4529229865124401E-3</v>
      </c>
      <c r="H69" s="106">
        <v>2.74033590251372E-2</v>
      </c>
      <c r="J69" s="6">
        <v>0.114868945864292</v>
      </c>
      <c r="K69" s="6">
        <v>6.9654479034186395E-2</v>
      </c>
      <c r="L69" s="6">
        <v>6.3629853548189799E-2</v>
      </c>
      <c r="M69" s="6">
        <v>0.132079857921514</v>
      </c>
      <c r="N69" s="106">
        <v>0.41565565599929</v>
      </c>
      <c r="O69" s="106">
        <v>0.25942592477398502</v>
      </c>
    </row>
    <row r="70" spans="1:15" ht="13.2" customHeight="1" x14ac:dyDescent="0.3">
      <c r="A70" s="1" t="s">
        <v>156</v>
      </c>
      <c r="B70" s="30">
        <v>27</v>
      </c>
      <c r="C70" s="124">
        <v>442221.23892588698</v>
      </c>
      <c r="D70" s="124">
        <v>442221.23892588698</v>
      </c>
      <c r="E70" s="5">
        <v>0.65629999940416395</v>
      </c>
      <c r="F70" s="5">
        <v>0.29929456442844898</v>
      </c>
      <c r="G70" s="61">
        <v>2.7019063221463799E-3</v>
      </c>
      <c r="H70" s="61">
        <v>4.1703529845240402E-2</v>
      </c>
      <c r="J70" s="5">
        <v>7.9141308263698307E-2</v>
      </c>
      <c r="K70" s="5">
        <v>7.9141308263698307E-2</v>
      </c>
      <c r="L70" s="5">
        <v>7.9303285983065103E-2</v>
      </c>
      <c r="M70" s="5">
        <v>0.14975867886351901</v>
      </c>
      <c r="N70" s="61">
        <v>0.57679622607770997</v>
      </c>
      <c r="O70" s="61">
        <v>0.249085734722851</v>
      </c>
    </row>
    <row r="71" spans="1:15" ht="13.2" customHeight="1" x14ac:dyDescent="0.3">
      <c r="A71" s="10" t="s">
        <v>157</v>
      </c>
      <c r="B71" s="102">
        <v>8</v>
      </c>
      <c r="C71" s="140">
        <v>1097289.60166724</v>
      </c>
      <c r="D71" s="140">
        <v>468615.91096418502</v>
      </c>
      <c r="E71" s="11">
        <v>0.54132108433458104</v>
      </c>
      <c r="F71" s="111">
        <v>0.44540893370907098</v>
      </c>
      <c r="G71" s="111">
        <v>2.1690774605533998E-3</v>
      </c>
      <c r="H71" s="111">
        <v>1.1100904495794799E-2</v>
      </c>
      <c r="J71" s="111">
        <v>0.16838990189387501</v>
      </c>
      <c r="K71" s="111">
        <v>0.153627494189538</v>
      </c>
      <c r="L71" s="11">
        <v>0.10944144077031701</v>
      </c>
      <c r="M71" s="111">
        <v>0.26221745417889902</v>
      </c>
      <c r="N71" s="111">
        <v>0.40083528515775002</v>
      </c>
      <c r="O71" s="111">
        <v>0.35551734853738198</v>
      </c>
    </row>
    <row r="72" spans="1:15" ht="169.2" customHeight="1" x14ac:dyDescent="0.3">
      <c r="A72" s="165" t="s">
        <v>597</v>
      </c>
      <c r="B72" s="166"/>
      <c r="C72" s="166"/>
      <c r="D72" s="166"/>
      <c r="E72" s="166"/>
      <c r="F72" s="166"/>
      <c r="G72" s="166"/>
      <c r="H72" s="166"/>
    </row>
    <row r="73" spans="1:15" ht="13.2" customHeight="1" x14ac:dyDescent="0.3"/>
    <row r="74" spans="1:15" ht="13.2" customHeight="1" x14ac:dyDescent="0.3"/>
    <row r="75" spans="1:15" ht="13.2" customHeight="1" x14ac:dyDescent="0.3"/>
    <row r="76" spans="1:15" ht="13.2" customHeight="1" x14ac:dyDescent="0.3"/>
    <row r="77" spans="1:15" ht="13.2" customHeight="1" x14ac:dyDescent="0.3"/>
    <row r="78" spans="1:15" ht="13.2" customHeight="1" x14ac:dyDescent="0.3"/>
    <row r="79" spans="1:15" ht="13.2" customHeight="1" x14ac:dyDescent="0.3"/>
    <row r="80" spans="1:15"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5">
    <mergeCell ref="A72:H72"/>
    <mergeCell ref="A2:H2"/>
    <mergeCell ref="A3:A5"/>
    <mergeCell ref="B3:B5"/>
    <mergeCell ref="C3:D3"/>
    <mergeCell ref="J3:O3"/>
    <mergeCell ref="E3:H3"/>
    <mergeCell ref="J4:K4"/>
    <mergeCell ref="L5:O5"/>
    <mergeCell ref="C4:C5"/>
    <mergeCell ref="D4:D5"/>
    <mergeCell ref="E4:E5"/>
    <mergeCell ref="F4:F5"/>
    <mergeCell ref="G4:G5"/>
    <mergeCell ref="H4:H5"/>
  </mergeCells>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402</v>
      </c>
      <c r="J1" s="14" t="str">
        <f>HYPERLINK("#'Verzeichnis'!A1", "Zurück zum Verzeichnis")</f>
        <v>Zurück zum Verzeichnis</v>
      </c>
      <c r="O1" s="1"/>
    </row>
    <row r="2" spans="1:20" ht="13.2" customHeight="1" x14ac:dyDescent="0.3">
      <c r="A2" s="170" t="s">
        <v>43</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6"/>
      <c r="J3" s="166"/>
      <c r="L3" s="167" t="s">
        <v>73</v>
      </c>
      <c r="M3" s="167"/>
      <c r="N3" s="166"/>
      <c r="O3" s="166"/>
      <c r="P3" s="166"/>
      <c r="Q3" s="166"/>
      <c r="R3" s="166"/>
      <c r="S3" s="166"/>
      <c r="T3" s="166"/>
    </row>
    <row r="4" spans="1:20" ht="13.2" customHeight="1" x14ac:dyDescent="0.3">
      <c r="A4" s="166"/>
      <c r="B4" s="167" t="s">
        <v>176</v>
      </c>
      <c r="C4" s="167" t="s">
        <v>177</v>
      </c>
      <c r="D4" s="173" t="s">
        <v>87</v>
      </c>
      <c r="E4" s="173" t="s">
        <v>375</v>
      </c>
      <c r="F4" s="173" t="s">
        <v>90</v>
      </c>
      <c r="G4" s="173" t="s">
        <v>376</v>
      </c>
      <c r="H4" s="173" t="s">
        <v>377</v>
      </c>
      <c r="I4" s="173" t="s">
        <v>92</v>
      </c>
      <c r="J4" s="173" t="s">
        <v>93</v>
      </c>
      <c r="L4" s="167" t="s">
        <v>79</v>
      </c>
      <c r="M4" s="167"/>
      <c r="N4" s="173" t="s">
        <v>87</v>
      </c>
      <c r="O4" s="173" t="s">
        <v>375</v>
      </c>
      <c r="P4" s="173" t="s">
        <v>90</v>
      </c>
      <c r="Q4" s="173" t="s">
        <v>376</v>
      </c>
      <c r="R4" s="173" t="s">
        <v>377</v>
      </c>
      <c r="S4" s="173" t="s">
        <v>92</v>
      </c>
      <c r="T4" s="173" t="s">
        <v>93</v>
      </c>
    </row>
    <row r="5" spans="1:20" ht="13.2" customHeight="1" x14ac:dyDescent="0.3">
      <c r="A5" s="166"/>
      <c r="B5" s="167"/>
      <c r="C5" s="167"/>
      <c r="D5" s="173"/>
      <c r="E5" s="173"/>
      <c r="F5" s="173"/>
      <c r="G5" s="173"/>
      <c r="H5" s="173"/>
      <c r="I5" s="173"/>
      <c r="J5" s="173"/>
      <c r="L5" s="167"/>
      <c r="M5" s="167"/>
      <c r="N5" s="173"/>
      <c r="O5" s="173"/>
      <c r="P5" s="173"/>
      <c r="Q5" s="173"/>
      <c r="R5" s="173"/>
      <c r="S5" s="173"/>
      <c r="T5" s="173"/>
    </row>
    <row r="6" spans="1:20" ht="13.2" customHeight="1" x14ac:dyDescent="0.3">
      <c r="A6" s="166"/>
      <c r="B6" s="167"/>
      <c r="C6" s="167"/>
      <c r="D6" s="173"/>
      <c r="E6" s="173"/>
      <c r="F6" s="173"/>
      <c r="G6" s="173"/>
      <c r="H6" s="173"/>
      <c r="I6" s="173"/>
      <c r="J6" s="173"/>
      <c r="L6" s="167"/>
      <c r="M6" s="167"/>
      <c r="N6" s="173"/>
      <c r="O6" s="173"/>
      <c r="P6" s="173"/>
      <c r="Q6" s="173"/>
      <c r="R6" s="173"/>
      <c r="S6" s="173"/>
      <c r="T6" s="173"/>
    </row>
    <row r="7" spans="1:20" ht="13.2" customHeight="1" x14ac:dyDescent="0.3">
      <c r="A7" s="166" t="s">
        <v>372</v>
      </c>
      <c r="B7" s="167" t="s">
        <v>350</v>
      </c>
      <c r="C7" s="167" t="s">
        <v>351</v>
      </c>
      <c r="D7" s="173" t="s">
        <v>353</v>
      </c>
      <c r="E7" s="173" t="s">
        <v>354</v>
      </c>
      <c r="F7" s="173" t="s">
        <v>355</v>
      </c>
      <c r="G7" s="173" t="s">
        <v>378</v>
      </c>
      <c r="H7" s="173" t="s">
        <v>379</v>
      </c>
      <c r="I7" s="173" t="s">
        <v>356</v>
      </c>
      <c r="J7" s="173" t="s">
        <v>380</v>
      </c>
      <c r="K7" t="s">
        <v>66</v>
      </c>
      <c r="L7" s="16" t="s">
        <v>176</v>
      </c>
      <c r="M7" s="16" t="s">
        <v>177</v>
      </c>
      <c r="N7" s="173" t="s">
        <v>177</v>
      </c>
      <c r="O7" s="173" t="s">
        <v>361</v>
      </c>
      <c r="P7" s="173" t="s">
        <v>362</v>
      </c>
      <c r="Q7" s="173" t="s">
        <v>381</v>
      </c>
      <c r="R7" s="173" t="s">
        <v>382</v>
      </c>
      <c r="S7" s="173" t="s">
        <v>363</v>
      </c>
      <c r="T7" s="173" t="s">
        <v>383</v>
      </c>
    </row>
    <row r="8" spans="1:20" ht="13.2" customHeight="1" x14ac:dyDescent="0.3">
      <c r="A8" s="28" t="s">
        <v>122</v>
      </c>
      <c r="B8" s="137">
        <v>187762.948588342</v>
      </c>
      <c r="C8" s="137">
        <v>155847.16354386599</v>
      </c>
      <c r="D8" s="6">
        <v>0.538864162713526</v>
      </c>
      <c r="E8" s="6">
        <v>5.9958011012875401E-2</v>
      </c>
      <c r="F8" s="6">
        <v>0.116176368605641</v>
      </c>
      <c r="G8" s="6">
        <v>3.1349938854622103E-2</v>
      </c>
      <c r="H8" s="6">
        <v>1.7190610667021499E-2</v>
      </c>
      <c r="I8" s="6">
        <v>7.09785767623137E-2</v>
      </c>
      <c r="J8" s="6">
        <v>7.7946931503849598E-3</v>
      </c>
      <c r="L8" s="6">
        <v>3.0731660130529099E-2</v>
      </c>
      <c r="M8" s="6">
        <v>2.40355808452902E-2</v>
      </c>
      <c r="N8" s="6">
        <v>2.4712564116114801E-2</v>
      </c>
      <c r="O8" s="6">
        <v>0.109487020516252</v>
      </c>
      <c r="P8" s="6">
        <v>1.9365212272291099E-2</v>
      </c>
      <c r="Q8" s="6">
        <v>2.7414557407654298E-2</v>
      </c>
      <c r="R8" s="6">
        <v>3.8520233144208701E-2</v>
      </c>
      <c r="S8" s="6">
        <v>3.2278212807546003E-2</v>
      </c>
      <c r="T8" s="6">
        <v>9.2307871911895906E-2</v>
      </c>
    </row>
    <row r="9" spans="1:20" ht="13.2" customHeight="1" x14ac:dyDescent="0.3">
      <c r="A9" s="1" t="s">
        <v>156</v>
      </c>
      <c r="B9" s="124">
        <v>140824.01047257401</v>
      </c>
      <c r="C9" s="124">
        <v>140824.01047257401</v>
      </c>
      <c r="D9" s="5">
        <v>0.50915334057625306</v>
      </c>
      <c r="E9" s="61">
        <v>5.72671653810869E-2</v>
      </c>
      <c r="F9" s="5">
        <v>0.124216811622456</v>
      </c>
      <c r="G9" s="5">
        <v>3.4333821220569001E-2</v>
      </c>
      <c r="H9" s="5">
        <v>2.2796666153062799E-2</v>
      </c>
      <c r="I9" s="5">
        <v>7.8172474551781904E-2</v>
      </c>
      <c r="J9" s="5">
        <v>8.0279617936094196E-3</v>
      </c>
      <c r="L9" s="5">
        <v>2.9811963484620299E-2</v>
      </c>
      <c r="M9" s="5">
        <v>2.9811963484620299E-2</v>
      </c>
      <c r="N9" s="5">
        <v>3.1827975035020398E-2</v>
      </c>
      <c r="O9" s="61">
        <v>0.16091139321890999</v>
      </c>
      <c r="P9" s="5">
        <v>2.18346813685657E-2</v>
      </c>
      <c r="Q9" s="5">
        <v>3.1412847337629002E-2</v>
      </c>
      <c r="R9" s="5">
        <v>3.8810959049749502E-2</v>
      </c>
      <c r="S9" s="5">
        <v>3.6458394599019998E-2</v>
      </c>
      <c r="T9" s="5">
        <v>8.6883616464835695E-2</v>
      </c>
    </row>
    <row r="10" spans="1:20" ht="13.2" customHeight="1" x14ac:dyDescent="0.3">
      <c r="A10" s="7" t="s">
        <v>157</v>
      </c>
      <c r="B10" s="125">
        <v>434113.36833845801</v>
      </c>
      <c r="C10" s="125">
        <v>190435.13156435301</v>
      </c>
      <c r="D10" s="8">
        <v>0.58944759142199399</v>
      </c>
      <c r="E10" s="8">
        <v>6.4539243990952302E-2</v>
      </c>
      <c r="F10" s="8">
        <v>0.10248731031414</v>
      </c>
      <c r="G10" s="8">
        <v>2.6269803399771099E-2</v>
      </c>
      <c r="H10" s="8">
        <v>7.6461589280662203E-3</v>
      </c>
      <c r="I10" s="8">
        <v>5.8730783204522699E-2</v>
      </c>
      <c r="J10" s="52">
        <v>7.3975473652582698E-3</v>
      </c>
      <c r="L10" s="8">
        <v>5.47886403601653E-2</v>
      </c>
      <c r="M10" s="8">
        <v>4.3990996546113999E-2</v>
      </c>
      <c r="N10" s="8">
        <v>4.1739915541660698E-2</v>
      </c>
      <c r="O10" s="8">
        <v>9.2924210161392296E-2</v>
      </c>
      <c r="P10" s="8">
        <v>4.44407285209166E-2</v>
      </c>
      <c r="Q10" s="8">
        <v>6.0084836004276103E-2</v>
      </c>
      <c r="R10" s="8">
        <v>0.11003743391833599</v>
      </c>
      <c r="S10" s="8">
        <v>7.3483302932988506E-2</v>
      </c>
      <c r="T10" s="52">
        <v>0.26465506789674997</v>
      </c>
    </row>
    <row r="11" spans="1:20" ht="13.2" customHeight="1" x14ac:dyDescent="0.3">
      <c r="A11" s="28" t="s">
        <v>213</v>
      </c>
      <c r="B11" s="137">
        <v>238480.85274665701</v>
      </c>
      <c r="C11" s="137">
        <v>182309.58217187601</v>
      </c>
      <c r="D11" s="6">
        <v>0.60623084421113704</v>
      </c>
      <c r="E11" s="6">
        <v>3.7355613926264297E-2</v>
      </c>
      <c r="F11" s="6">
        <v>0.100869985498905</v>
      </c>
      <c r="G11" s="6">
        <v>2.37665144614264E-2</v>
      </c>
      <c r="H11" s="6">
        <v>1.90053584599486E-2</v>
      </c>
      <c r="I11" s="6">
        <v>5.7518510388851397E-2</v>
      </c>
      <c r="J11" s="6">
        <v>6.0867662272856499E-3</v>
      </c>
      <c r="L11" s="6">
        <v>2.5031669202081601E-2</v>
      </c>
      <c r="M11" s="6">
        <v>2.2273770095431099E-2</v>
      </c>
      <c r="N11" s="6">
        <v>2.5704889378986101E-2</v>
      </c>
      <c r="O11" s="6">
        <v>3.7707473124596498E-2</v>
      </c>
      <c r="P11" s="6">
        <v>2.4274616486774401E-2</v>
      </c>
      <c r="Q11" s="6">
        <v>3.7993590616574598E-2</v>
      </c>
      <c r="R11" s="6">
        <v>5.7893862152059099E-2</v>
      </c>
      <c r="S11" s="6">
        <v>4.1017328153416403E-2</v>
      </c>
      <c r="T11" s="6">
        <v>0.10080710027298601</v>
      </c>
    </row>
    <row r="12" spans="1:20" ht="13.2" customHeight="1" x14ac:dyDescent="0.3">
      <c r="A12" s="1" t="s">
        <v>156</v>
      </c>
      <c r="B12" s="124">
        <v>202405.032763105</v>
      </c>
      <c r="C12" s="124">
        <v>202405.032763105</v>
      </c>
      <c r="D12" s="5">
        <v>0.58563426744348401</v>
      </c>
      <c r="E12" s="5">
        <v>3.6065465932887099E-2</v>
      </c>
      <c r="F12" s="5">
        <v>0.104144071717141</v>
      </c>
      <c r="G12" s="5">
        <v>2.5805621667491799E-2</v>
      </c>
      <c r="H12" s="5">
        <v>2.4051077505215099E-2</v>
      </c>
      <c r="I12" s="5">
        <v>6.4098689826538296E-2</v>
      </c>
      <c r="J12" s="5">
        <v>6.8859296193588904E-3</v>
      </c>
      <c r="L12" s="5">
        <v>2.6839133569553399E-2</v>
      </c>
      <c r="M12" s="5">
        <v>2.6839133569553399E-2</v>
      </c>
      <c r="N12" s="5">
        <v>3.2549293667376897E-2</v>
      </c>
      <c r="O12" s="5">
        <v>4.5144545645201102E-2</v>
      </c>
      <c r="P12" s="5">
        <v>2.68607371153185E-2</v>
      </c>
      <c r="Q12" s="5">
        <v>3.9305110134606198E-2</v>
      </c>
      <c r="R12" s="5">
        <v>5.6988339700399702E-2</v>
      </c>
      <c r="S12" s="5">
        <v>4.4693243360554899E-2</v>
      </c>
      <c r="T12" s="5">
        <v>0.115716606163055</v>
      </c>
    </row>
    <row r="13" spans="1:20" ht="13.2" customHeight="1" x14ac:dyDescent="0.3">
      <c r="A13" s="7" t="s">
        <v>157</v>
      </c>
      <c r="B13" s="125">
        <v>340140.55836432299</v>
      </c>
      <c r="C13" s="125">
        <v>156289.854245058</v>
      </c>
      <c r="D13" s="8">
        <v>0.64076831798687806</v>
      </c>
      <c r="E13" s="8">
        <v>3.9519005104844199E-2</v>
      </c>
      <c r="F13" s="8">
        <v>9.5379817488100996E-2</v>
      </c>
      <c r="G13" s="8">
        <v>2.0347227244435599E-2</v>
      </c>
      <c r="H13" s="8">
        <v>1.0544418995516501E-2</v>
      </c>
      <c r="I13" s="8">
        <v>4.6484503265605E-2</v>
      </c>
      <c r="J13" s="52">
        <v>4.7466850571172003E-3</v>
      </c>
      <c r="L13" s="8">
        <v>4.06193007696816E-2</v>
      </c>
      <c r="M13" s="8">
        <v>3.4802676072805502E-2</v>
      </c>
      <c r="N13" s="8">
        <v>3.9223654856027301E-2</v>
      </c>
      <c r="O13" s="8">
        <v>6.8017546657258898E-2</v>
      </c>
      <c r="P13" s="8">
        <v>4.4430174391707399E-2</v>
      </c>
      <c r="Q13" s="8">
        <v>8.2141047911894194E-2</v>
      </c>
      <c r="R13" s="8">
        <v>0.116380258715477</v>
      </c>
      <c r="S13" s="8">
        <v>7.3270373570358704E-2</v>
      </c>
      <c r="T13" s="52">
        <v>0.16016993585514</v>
      </c>
    </row>
    <row r="14" spans="1:20" ht="13.2" customHeight="1" x14ac:dyDescent="0.3">
      <c r="A14" s="28" t="s">
        <v>214</v>
      </c>
      <c r="B14" s="138">
        <v>417606.08333333302</v>
      </c>
      <c r="C14" s="138">
        <v>208803.04166666701</v>
      </c>
      <c r="D14" s="106">
        <v>0.49440331827860901</v>
      </c>
      <c r="E14" s="106">
        <v>7.1793334747478302E-2</v>
      </c>
      <c r="F14" s="106">
        <v>7.5335149372225393E-2</v>
      </c>
      <c r="G14" s="106">
        <v>4.2303622253267802E-2</v>
      </c>
      <c r="H14" s="106">
        <v>2.2668890718985001E-2</v>
      </c>
      <c r="I14" s="106">
        <v>8.9195699376186405E-2</v>
      </c>
      <c r="J14" s="106">
        <v>2.5486538051309499E-3</v>
      </c>
      <c r="L14" s="106">
        <v>0.64420359612665701</v>
      </c>
      <c r="M14" s="106">
        <v>0.28958618375546902</v>
      </c>
      <c r="N14" s="106">
        <v>0.30227619016511498</v>
      </c>
      <c r="O14" s="106">
        <v>0.305355559657571</v>
      </c>
      <c r="P14" s="106">
        <v>0.277223196133279</v>
      </c>
      <c r="Q14" s="106">
        <v>0.24930319435177301</v>
      </c>
      <c r="R14" s="106">
        <v>0.410954414521085</v>
      </c>
      <c r="S14" s="106">
        <v>0.43536576523258103</v>
      </c>
      <c r="T14" s="106">
        <v>0.27360502197498499</v>
      </c>
    </row>
    <row r="15" spans="1:20" ht="13.2" customHeight="1" x14ac:dyDescent="0.3">
      <c r="A15" s="1" t="s">
        <v>156</v>
      </c>
      <c r="B15" s="127">
        <v>75962.125</v>
      </c>
      <c r="C15" s="127">
        <v>75962.125</v>
      </c>
      <c r="D15" s="61">
        <v>0.43593929211432703</v>
      </c>
      <c r="E15" s="61">
        <v>4.9862020052756501E-2</v>
      </c>
      <c r="F15" s="61">
        <v>8.9750319649430602E-2</v>
      </c>
      <c r="G15" s="61">
        <v>6.8698710047935097E-2</v>
      </c>
      <c r="H15" s="61">
        <v>0.112182551501818</v>
      </c>
      <c r="I15" s="61">
        <v>4.8341525464170497E-2</v>
      </c>
      <c r="J15" s="61">
        <v>6.6283032498103498E-3</v>
      </c>
      <c r="L15" s="61">
        <v>0.203584393826198</v>
      </c>
      <c r="M15" s="61">
        <v>0.203584393826198</v>
      </c>
      <c r="N15" s="61">
        <v>0.25439388911073302</v>
      </c>
      <c r="O15" s="61">
        <v>0.43422172487816801</v>
      </c>
      <c r="P15" s="61">
        <v>0.42400272641133002</v>
      </c>
      <c r="Q15" s="61">
        <v>0.27591875328458998</v>
      </c>
      <c r="R15" s="61">
        <v>0.39519023949958998</v>
      </c>
      <c r="S15" s="61">
        <v>0.21655181379261701</v>
      </c>
      <c r="T15" s="61">
        <v>0.54102940811266698</v>
      </c>
    </row>
    <row r="16" spans="1:20" ht="13.2" customHeight="1" x14ac:dyDescent="0.3">
      <c r="A16" s="7" t="s">
        <v>157</v>
      </c>
      <c r="B16" s="125" t="s">
        <v>158</v>
      </c>
      <c r="C16" s="125" t="s">
        <v>158</v>
      </c>
      <c r="D16" s="8" t="s">
        <v>158</v>
      </c>
      <c r="E16" s="8" t="s">
        <v>158</v>
      </c>
      <c r="F16" s="8" t="s">
        <v>158</v>
      </c>
      <c r="G16" s="8" t="s">
        <v>158</v>
      </c>
      <c r="H16" s="8" t="s">
        <v>158</v>
      </c>
      <c r="I16" s="8" t="s">
        <v>158</v>
      </c>
      <c r="J16" s="8"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292453.01851649198</v>
      </c>
      <c r="C17" s="137">
        <v>259932.948454778</v>
      </c>
      <c r="D17" s="6">
        <v>0.511469092078499</v>
      </c>
      <c r="E17" s="106">
        <v>0.12230978782924801</v>
      </c>
      <c r="F17" s="6">
        <v>9.6979759204507701E-2</v>
      </c>
      <c r="G17" s="106">
        <v>3.8236466973779401E-2</v>
      </c>
      <c r="H17" s="106">
        <v>5.8450149861640904E-3</v>
      </c>
      <c r="I17" s="106">
        <v>7.8284983061494506E-2</v>
      </c>
      <c r="J17" s="106">
        <v>1.0039944556751499E-2</v>
      </c>
      <c r="L17" s="6">
        <v>0.12610080897940401</v>
      </c>
      <c r="M17" s="6">
        <v>0.100278960695922</v>
      </c>
      <c r="N17" s="6">
        <v>9.7656450772178702E-2</v>
      </c>
      <c r="O17" s="106">
        <v>0.25071054590360198</v>
      </c>
      <c r="P17" s="6">
        <v>9.7265000058673196E-2</v>
      </c>
      <c r="Q17" s="106">
        <v>0.15820737402155599</v>
      </c>
      <c r="R17" s="106">
        <v>0.27985881009549202</v>
      </c>
      <c r="S17" s="106">
        <v>0.16986467813654699</v>
      </c>
      <c r="T17" s="106">
        <v>0.36487639866730798</v>
      </c>
    </row>
    <row r="18" spans="1:20" ht="13.2" customHeight="1" x14ac:dyDescent="0.3">
      <c r="A18" s="1" t="s">
        <v>156</v>
      </c>
      <c r="B18" s="124">
        <v>245314.38842320401</v>
      </c>
      <c r="C18" s="124">
        <v>245314.38842320401</v>
      </c>
      <c r="D18" s="5">
        <v>0.50604327416560602</v>
      </c>
      <c r="E18" s="61">
        <v>0.100746554499586</v>
      </c>
      <c r="F18" s="5">
        <v>9.4807472696676304E-2</v>
      </c>
      <c r="G18" s="61">
        <v>3.6952081473390401E-2</v>
      </c>
      <c r="H18" s="61">
        <v>7.1310346598153296E-3</v>
      </c>
      <c r="I18" s="61">
        <v>8.5935932387742303E-2</v>
      </c>
      <c r="J18" s="61">
        <v>1.36807743294E-2</v>
      </c>
      <c r="L18" s="5">
        <v>0.111819332044062</v>
      </c>
      <c r="M18" s="5">
        <v>0.111819332044062</v>
      </c>
      <c r="N18" s="5">
        <v>0.107727940178923</v>
      </c>
      <c r="O18" s="61">
        <v>0.31534393561045598</v>
      </c>
      <c r="P18" s="5">
        <v>9.9098667775913502E-2</v>
      </c>
      <c r="Q18" s="61">
        <v>0.150246974043373</v>
      </c>
      <c r="R18" s="61">
        <v>0.27728038158274898</v>
      </c>
      <c r="S18" s="61">
        <v>0.19103065857123699</v>
      </c>
      <c r="T18" s="61">
        <v>0.32093176013749097</v>
      </c>
    </row>
    <row r="19" spans="1:20" ht="13.2" customHeight="1" x14ac:dyDescent="0.3">
      <c r="A19" s="7" t="s">
        <v>157</v>
      </c>
      <c r="B19" s="125" t="s">
        <v>158</v>
      </c>
      <c r="C19" s="125" t="s">
        <v>158</v>
      </c>
      <c r="D19" s="8" t="s">
        <v>158</v>
      </c>
      <c r="E19" s="8" t="s">
        <v>158</v>
      </c>
      <c r="F19" s="8" t="s">
        <v>158</v>
      </c>
      <c r="G19" s="8" t="s">
        <v>158</v>
      </c>
      <c r="H19" s="8" t="s">
        <v>158</v>
      </c>
      <c r="I19" s="8" t="s">
        <v>158</v>
      </c>
      <c r="J19" s="8"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367243.46850132599</v>
      </c>
      <c r="C20" s="137">
        <v>280548.70845997997</v>
      </c>
      <c r="D20" s="6">
        <v>0.47241204751867899</v>
      </c>
      <c r="E20" s="106">
        <v>8.7236360440315006E-2</v>
      </c>
      <c r="F20" s="6">
        <v>0.12963251461315001</v>
      </c>
      <c r="G20" s="6">
        <v>3.5224865518348102E-2</v>
      </c>
      <c r="H20" s="106">
        <v>1.3095449156351399E-2</v>
      </c>
      <c r="I20" s="106">
        <v>7.55428891334919E-2</v>
      </c>
      <c r="J20" s="106">
        <v>8.6227506934343397E-3</v>
      </c>
      <c r="L20" s="6">
        <v>0.111633809825188</v>
      </c>
      <c r="M20" s="6">
        <v>8.46794680828587E-2</v>
      </c>
      <c r="N20" s="6">
        <v>8.2671950230189695E-2</v>
      </c>
      <c r="O20" s="106">
        <v>0.21677113481208199</v>
      </c>
      <c r="P20" s="6">
        <v>0.10339621084409401</v>
      </c>
      <c r="Q20" s="6">
        <v>9.2181046314147405E-2</v>
      </c>
      <c r="R20" s="106">
        <v>0.24726722548062199</v>
      </c>
      <c r="S20" s="106">
        <v>0.26745027494028201</v>
      </c>
      <c r="T20" s="106">
        <v>0.23479056329510101</v>
      </c>
    </row>
    <row r="21" spans="1:20" ht="13.2" customHeight="1" x14ac:dyDescent="0.3">
      <c r="A21" s="1" t="s">
        <v>156</v>
      </c>
      <c r="B21" s="124">
        <v>310404.27204914403</v>
      </c>
      <c r="C21" s="124">
        <v>310404.27204914403</v>
      </c>
      <c r="D21" s="5">
        <v>0.44537685285269502</v>
      </c>
      <c r="E21" s="61">
        <v>9.9247983354340805E-2</v>
      </c>
      <c r="F21" s="5">
        <v>0.119685680298457</v>
      </c>
      <c r="G21" s="5">
        <v>3.4248957808615102E-2</v>
      </c>
      <c r="H21" s="61">
        <v>1.9180639762889001E-2</v>
      </c>
      <c r="I21" s="61">
        <v>8.8835022570234901E-2</v>
      </c>
      <c r="J21" s="61">
        <v>6.2709342842648501E-3</v>
      </c>
      <c r="L21" s="5">
        <v>0.103642427861921</v>
      </c>
      <c r="M21" s="5">
        <v>0.103642427861921</v>
      </c>
      <c r="N21" s="5">
        <v>0.109150487914632</v>
      </c>
      <c r="O21" s="61">
        <v>0.26101160448619098</v>
      </c>
      <c r="P21" s="5">
        <v>0.126510441502347</v>
      </c>
      <c r="Q21" s="5">
        <v>0.103585677271591</v>
      </c>
      <c r="R21" s="61">
        <v>0.20497141941278399</v>
      </c>
      <c r="S21" s="61">
        <v>0.31202597166284601</v>
      </c>
      <c r="T21" s="61">
        <v>0.34636455495871499</v>
      </c>
    </row>
    <row r="22" spans="1:20" ht="13.2" customHeight="1" x14ac:dyDescent="0.3">
      <c r="A22" s="7" t="s">
        <v>157</v>
      </c>
      <c r="B22" s="139">
        <v>543005.37991858902</v>
      </c>
      <c r="C22" s="125">
        <v>239781.28520071899</v>
      </c>
      <c r="D22" s="8">
        <v>0.520201262402189</v>
      </c>
      <c r="E22" s="52">
        <v>6.6003813916049606E-2</v>
      </c>
      <c r="F22" s="52">
        <v>0.147215202969882</v>
      </c>
      <c r="G22" s="52">
        <v>3.69499451348669E-2</v>
      </c>
      <c r="H22" s="52">
        <v>2.3388600103951798E-3</v>
      </c>
      <c r="I22" s="52">
        <v>5.2046826726068397E-2</v>
      </c>
      <c r="J22" s="52">
        <v>1.2779978378788401E-2</v>
      </c>
      <c r="L22" s="52">
        <v>0.207305680525743</v>
      </c>
      <c r="M22" s="8">
        <v>0.13089578545816599</v>
      </c>
      <c r="N22" s="8">
        <v>0.12276903675582899</v>
      </c>
      <c r="O22" s="52">
        <v>0.154854587831211</v>
      </c>
      <c r="P22" s="52">
        <v>0.18963033485238701</v>
      </c>
      <c r="Q22" s="52">
        <v>0.18703171457698201</v>
      </c>
      <c r="R22" s="52">
        <v>0.91782188701988099</v>
      </c>
      <c r="S22" s="52">
        <v>0.22276327070098001</v>
      </c>
      <c r="T22" s="52">
        <v>0.345870114516101</v>
      </c>
    </row>
    <row r="23" spans="1:20" ht="13.2" customHeight="1" x14ac:dyDescent="0.3">
      <c r="A23" s="28" t="s">
        <v>168</v>
      </c>
      <c r="B23" s="137">
        <v>347190.96116339799</v>
      </c>
      <c r="C23" s="137">
        <v>280239.86767042201</v>
      </c>
      <c r="D23" s="6">
        <v>0.55268410678464297</v>
      </c>
      <c r="E23" s="6">
        <v>7.5839444684615995E-2</v>
      </c>
      <c r="F23" s="6">
        <v>0.12371087415125701</v>
      </c>
      <c r="G23" s="6">
        <v>2.38799605410366E-2</v>
      </c>
      <c r="H23" s="106">
        <v>1.01986819479666E-2</v>
      </c>
      <c r="I23" s="106">
        <v>6.8367649849408602E-2</v>
      </c>
      <c r="J23" s="106">
        <v>8.8790167948183292E-3</v>
      </c>
      <c r="L23" s="6">
        <v>0.117995721277025</v>
      </c>
      <c r="M23" s="6">
        <v>9.3576941265598804E-2</v>
      </c>
      <c r="N23" s="6">
        <v>0.10687334666062399</v>
      </c>
      <c r="O23" s="6">
        <v>0.12777425075186999</v>
      </c>
      <c r="P23" s="6">
        <v>9.6218042526031194E-2</v>
      </c>
      <c r="Q23" s="6">
        <v>0.101998799409616</v>
      </c>
      <c r="R23" s="106">
        <v>0.235160235560751</v>
      </c>
      <c r="S23" s="106">
        <v>0.17915688937045901</v>
      </c>
      <c r="T23" s="106">
        <v>0.40874175124172402</v>
      </c>
    </row>
    <row r="24" spans="1:20" ht="13.2" customHeight="1" x14ac:dyDescent="0.3">
      <c r="A24" s="1" t="s">
        <v>156</v>
      </c>
      <c r="B24" s="124">
        <v>278001.37943153997</v>
      </c>
      <c r="C24" s="124">
        <v>278001.37943153997</v>
      </c>
      <c r="D24" s="5">
        <v>0.535043284077929</v>
      </c>
      <c r="E24" s="5">
        <v>6.5365961890780103E-2</v>
      </c>
      <c r="F24" s="5">
        <v>0.13865372206007801</v>
      </c>
      <c r="G24" s="5">
        <v>2.6293264965475301E-2</v>
      </c>
      <c r="H24" s="61">
        <v>1.59277108537208E-2</v>
      </c>
      <c r="I24" s="61">
        <v>6.3871159861182303E-2</v>
      </c>
      <c r="J24" s="61">
        <v>1.2352888276109799E-2</v>
      </c>
      <c r="L24" s="5">
        <v>9.3012574193878705E-2</v>
      </c>
      <c r="M24" s="5">
        <v>9.3012574193878705E-2</v>
      </c>
      <c r="N24" s="5">
        <v>0.114464231262104</v>
      </c>
      <c r="O24" s="5">
        <v>0.12657014464490199</v>
      </c>
      <c r="P24" s="5">
        <v>9.9453572755908007E-2</v>
      </c>
      <c r="Q24" s="5">
        <v>0.11374170474572599</v>
      </c>
      <c r="R24" s="61">
        <v>0.192345430372627</v>
      </c>
      <c r="S24" s="61">
        <v>0.17402566355169399</v>
      </c>
      <c r="T24" s="61">
        <v>0.41742978462963998</v>
      </c>
    </row>
    <row r="25" spans="1:20" ht="13.2" customHeight="1" x14ac:dyDescent="0.3">
      <c r="A25" s="7" t="s">
        <v>157</v>
      </c>
      <c r="B25" s="139">
        <v>567610.976782504</v>
      </c>
      <c r="C25" s="139">
        <v>283805.488391252</v>
      </c>
      <c r="D25" s="52">
        <v>0.58020897981350195</v>
      </c>
      <c r="E25" s="52">
        <v>9.2181158949482103E-2</v>
      </c>
      <c r="F25" s="52">
        <v>0.100395635501797</v>
      </c>
      <c r="G25" s="52">
        <v>2.01144956890273E-2</v>
      </c>
      <c r="H25" s="52">
        <v>1.2597114797959E-3</v>
      </c>
      <c r="I25" s="52">
        <v>7.5383497015899498E-2</v>
      </c>
      <c r="J25" s="52">
        <v>3.4587553347486702E-3</v>
      </c>
      <c r="L25" s="52">
        <v>0.246037390780253</v>
      </c>
      <c r="M25" s="52">
        <v>0.246037390780253</v>
      </c>
      <c r="N25" s="52">
        <v>0.255829664322893</v>
      </c>
      <c r="O25" s="52">
        <v>0.29457175920122503</v>
      </c>
      <c r="P25" s="52">
        <v>0.23924533923404101</v>
      </c>
      <c r="Q25" s="52">
        <v>0.22091849878495401</v>
      </c>
      <c r="R25" s="52">
        <v>0.92231627988681197</v>
      </c>
      <c r="S25" s="52">
        <v>0.45489435411120699</v>
      </c>
      <c r="T25" s="52">
        <v>0.44487588276135598</v>
      </c>
    </row>
    <row r="26" spans="1:20" ht="13.2" customHeight="1" x14ac:dyDescent="0.3">
      <c r="A26" s="28" t="s">
        <v>169</v>
      </c>
      <c r="B26" s="137">
        <v>237842.631628801</v>
      </c>
      <c r="C26" s="137">
        <v>179458.135456438</v>
      </c>
      <c r="D26" s="6">
        <v>0.51281973209828502</v>
      </c>
      <c r="E26" s="6">
        <v>5.6226282011806003E-2</v>
      </c>
      <c r="F26" s="6">
        <v>0.122542790377067</v>
      </c>
      <c r="G26" s="6">
        <v>4.4427307661231402E-2</v>
      </c>
      <c r="H26" s="106">
        <v>1.31480824623401E-2</v>
      </c>
      <c r="I26" s="6">
        <v>8.5216571128764101E-2</v>
      </c>
      <c r="J26" s="6">
        <v>1.5397490529024199E-2</v>
      </c>
      <c r="L26" s="6">
        <v>4.9084325023404901E-2</v>
      </c>
      <c r="M26" s="6">
        <v>3.4381730619186701E-2</v>
      </c>
      <c r="N26" s="6">
        <v>4.0205009197623903E-2</v>
      </c>
      <c r="O26" s="6">
        <v>6.55974720654567E-2</v>
      </c>
      <c r="P26" s="6">
        <v>4.4151822121658302E-2</v>
      </c>
      <c r="Q26" s="6">
        <v>9.4696562911945198E-2</v>
      </c>
      <c r="R26" s="106">
        <v>0.17106231607070399</v>
      </c>
      <c r="S26" s="6">
        <v>7.0546748722324998E-2</v>
      </c>
      <c r="T26" s="6">
        <v>0.14836128350671901</v>
      </c>
    </row>
    <row r="27" spans="1:20" ht="13.2" customHeight="1" x14ac:dyDescent="0.3">
      <c r="A27" s="1" t="s">
        <v>156</v>
      </c>
      <c r="B27" s="124">
        <v>187355.24470264401</v>
      </c>
      <c r="C27" s="124">
        <v>187355.24470264401</v>
      </c>
      <c r="D27" s="5">
        <v>0.48594672853713</v>
      </c>
      <c r="E27" s="5">
        <v>5.6511954987785502E-2</v>
      </c>
      <c r="F27" s="5">
        <v>0.13107443058794499</v>
      </c>
      <c r="G27" s="5">
        <v>4.8617002154586898E-2</v>
      </c>
      <c r="H27" s="61">
        <v>1.6390824517536599E-2</v>
      </c>
      <c r="I27" s="5">
        <v>8.3452260469026304E-2</v>
      </c>
      <c r="J27" s="61">
        <v>1.7464223931865801E-2</v>
      </c>
      <c r="L27" s="5">
        <v>3.9238707226942199E-2</v>
      </c>
      <c r="M27" s="5">
        <v>3.9238707226942199E-2</v>
      </c>
      <c r="N27" s="5">
        <v>5.0087147825361701E-2</v>
      </c>
      <c r="O27" s="5">
        <v>7.7244359303064197E-2</v>
      </c>
      <c r="P27" s="5">
        <v>4.9581405532560602E-2</v>
      </c>
      <c r="Q27" s="5">
        <v>0.118195901850657</v>
      </c>
      <c r="R27" s="61">
        <v>0.15451852644089001</v>
      </c>
      <c r="S27" s="5">
        <v>7.7745435229435403E-2</v>
      </c>
      <c r="T27" s="61">
        <v>0.169913548756296</v>
      </c>
    </row>
    <row r="28" spans="1:20" ht="13.2" customHeight="1" x14ac:dyDescent="0.3">
      <c r="A28" s="7" t="s">
        <v>157</v>
      </c>
      <c r="B28" s="125">
        <v>385622.80083044001</v>
      </c>
      <c r="C28" s="125">
        <v>169309.22702224599</v>
      </c>
      <c r="D28" s="8">
        <v>0.55103638306721603</v>
      </c>
      <c r="E28" s="8">
        <v>5.5820020598212401E-2</v>
      </c>
      <c r="F28" s="8">
        <v>0.110409769392284</v>
      </c>
      <c r="G28" s="8">
        <v>3.8469056967197802E-2</v>
      </c>
      <c r="H28" s="52">
        <v>8.5365123033251493E-3</v>
      </c>
      <c r="I28" s="52">
        <v>8.7725633598485106E-2</v>
      </c>
      <c r="J28" s="52">
        <v>1.24583464574477E-2</v>
      </c>
      <c r="L28" s="8">
        <v>8.6515699570784602E-2</v>
      </c>
      <c r="M28" s="8">
        <v>7.1718078687029202E-2</v>
      </c>
      <c r="N28" s="8">
        <v>7.4603241195538406E-2</v>
      </c>
      <c r="O28" s="8">
        <v>0.13033613978768499</v>
      </c>
      <c r="P28" s="8">
        <v>8.6011071182940907E-2</v>
      </c>
      <c r="Q28" s="8">
        <v>0.115227919187956</v>
      </c>
      <c r="R28" s="52">
        <v>0.553616133469363</v>
      </c>
      <c r="S28" s="52">
        <v>0.15728145525800699</v>
      </c>
      <c r="T28" s="52">
        <v>0.270890760381713</v>
      </c>
    </row>
    <row r="29" spans="1:20" ht="13.2" customHeight="1" x14ac:dyDescent="0.3">
      <c r="A29" s="28" t="s">
        <v>170</v>
      </c>
      <c r="B29" s="137">
        <v>256617.047300957</v>
      </c>
      <c r="C29" s="137">
        <v>191228.73534979299</v>
      </c>
      <c r="D29" s="6">
        <v>0.56053726028905104</v>
      </c>
      <c r="E29" s="6">
        <v>3.5400427129663001E-2</v>
      </c>
      <c r="F29" s="6">
        <v>0.119952188528251</v>
      </c>
      <c r="G29" s="6">
        <v>3.1886858211669103E-2</v>
      </c>
      <c r="H29" s="106">
        <v>1.33170496239677E-2</v>
      </c>
      <c r="I29" s="6">
        <v>6.6501025267563699E-2</v>
      </c>
      <c r="J29" s="106">
        <v>8.4723321061243497E-3</v>
      </c>
      <c r="L29" s="6">
        <v>0.14358287183541901</v>
      </c>
      <c r="M29" s="6">
        <v>6.0485188189678699E-2</v>
      </c>
      <c r="N29" s="6">
        <v>6.8818758885567904E-2</v>
      </c>
      <c r="O29" s="6">
        <v>0.14644148274678301</v>
      </c>
      <c r="P29" s="6">
        <v>5.8909202763571498E-2</v>
      </c>
      <c r="Q29" s="6">
        <v>8.87847944669449E-2</v>
      </c>
      <c r="R29" s="106">
        <v>0.169658247515106</v>
      </c>
      <c r="S29" s="6">
        <v>0.13094012596478399</v>
      </c>
      <c r="T29" s="106">
        <v>0.21877046610311299</v>
      </c>
    </row>
    <row r="30" spans="1:20" ht="13.2" customHeight="1" x14ac:dyDescent="0.3">
      <c r="A30" s="1" t="s">
        <v>156</v>
      </c>
      <c r="B30" s="124">
        <v>176108.341349622</v>
      </c>
      <c r="C30" s="124">
        <v>176108.341349622</v>
      </c>
      <c r="D30" s="5">
        <v>0.51625763095503496</v>
      </c>
      <c r="E30" s="5">
        <v>2.6390365196720899E-2</v>
      </c>
      <c r="F30" s="5">
        <v>0.13073616508852001</v>
      </c>
      <c r="G30" s="5">
        <v>3.8397369466938898E-2</v>
      </c>
      <c r="H30" s="5">
        <v>2.2043008711765101E-2</v>
      </c>
      <c r="I30" s="5">
        <v>7.7736749635065105E-2</v>
      </c>
      <c r="J30" s="61">
        <v>4.4225605338523103E-3</v>
      </c>
      <c r="L30" s="5">
        <v>4.7084636182503498E-2</v>
      </c>
      <c r="M30" s="5">
        <v>4.7084636182503498E-2</v>
      </c>
      <c r="N30" s="5">
        <v>5.4304324627909198E-2</v>
      </c>
      <c r="O30" s="5">
        <v>0.13289613850036</v>
      </c>
      <c r="P30" s="5">
        <v>5.0155430823557098E-2</v>
      </c>
      <c r="Q30" s="5">
        <v>9.1180581844856806E-2</v>
      </c>
      <c r="R30" s="5">
        <v>0.13698422185654499</v>
      </c>
      <c r="S30" s="5">
        <v>0.13966513817051901</v>
      </c>
      <c r="T30" s="61">
        <v>0.32129358004628999</v>
      </c>
    </row>
    <row r="31" spans="1:20" ht="13.2" customHeight="1" x14ac:dyDescent="0.3">
      <c r="A31" s="7" t="s">
        <v>157</v>
      </c>
      <c r="B31" s="139">
        <v>612024.00746865803</v>
      </c>
      <c r="C31" s="139">
        <v>214637.79270346099</v>
      </c>
      <c r="D31" s="52">
        <v>0.61678415200880699</v>
      </c>
      <c r="E31" s="52">
        <v>4.6845599222401599E-2</v>
      </c>
      <c r="F31" s="52">
        <v>0.10625367363513</v>
      </c>
      <c r="G31" s="52">
        <v>2.3616779461617401E-2</v>
      </c>
      <c r="H31" s="52">
        <v>2.2327636138019E-3</v>
      </c>
      <c r="I31" s="52">
        <v>5.2228670656718101E-2</v>
      </c>
      <c r="J31" s="52">
        <v>1.3616617786500199E-2</v>
      </c>
      <c r="L31" s="52">
        <v>0.27332280255122299</v>
      </c>
      <c r="M31" s="52">
        <v>0.17193104894252501</v>
      </c>
      <c r="N31" s="52">
        <v>0.173407172931724</v>
      </c>
      <c r="O31" s="52">
        <v>0.31474723103083402</v>
      </c>
      <c r="P31" s="52">
        <v>0.179486754266591</v>
      </c>
      <c r="Q31" s="52">
        <v>0.232482019699607</v>
      </c>
      <c r="R31" s="52">
        <v>0.78917461158856606</v>
      </c>
      <c r="S31" s="52">
        <v>0.33018035552841202</v>
      </c>
      <c r="T31" s="52">
        <v>0.36577878892626098</v>
      </c>
    </row>
    <row r="32" spans="1:20" ht="13.2" customHeight="1" x14ac:dyDescent="0.3">
      <c r="A32" s="28" t="s">
        <v>216</v>
      </c>
      <c r="B32" s="137">
        <v>319608.63073749398</v>
      </c>
      <c r="C32" s="138">
        <v>262927.93169283</v>
      </c>
      <c r="D32" s="106">
        <v>0.47184285665304398</v>
      </c>
      <c r="E32" s="106">
        <v>4.6067810268673001E-2</v>
      </c>
      <c r="F32" s="6">
        <v>0.11458213916382499</v>
      </c>
      <c r="G32" s="106">
        <v>3.2255514409719202E-2</v>
      </c>
      <c r="H32" s="106">
        <v>1.9199460307793698E-2</v>
      </c>
      <c r="I32" s="106">
        <v>0.15220186092249399</v>
      </c>
      <c r="J32" s="106">
        <v>5.1265353945582903E-3</v>
      </c>
      <c r="L32" s="6">
        <v>0.13644157312572799</v>
      </c>
      <c r="M32" s="106">
        <v>0.15224715196133401</v>
      </c>
      <c r="N32" s="106">
        <v>0.20351407138480801</v>
      </c>
      <c r="O32" s="106">
        <v>0.402429126441194</v>
      </c>
      <c r="P32" s="6">
        <v>0.142285354902559</v>
      </c>
      <c r="Q32" s="106">
        <v>0.25936290293219</v>
      </c>
      <c r="R32" s="106">
        <v>0.50925038073175799</v>
      </c>
      <c r="S32" s="106">
        <v>0.23590695446736801</v>
      </c>
      <c r="T32" s="106">
        <v>0.81887580723076303</v>
      </c>
    </row>
    <row r="33" spans="1:20" ht="13.2" customHeight="1" x14ac:dyDescent="0.3">
      <c r="A33" s="1" t="s">
        <v>156</v>
      </c>
      <c r="B33" s="127">
        <v>296453.75205781998</v>
      </c>
      <c r="C33" s="127">
        <v>296453.75205781998</v>
      </c>
      <c r="D33" s="61">
        <v>0.48061165594972599</v>
      </c>
      <c r="E33" s="61">
        <v>4.8727692015399102E-2</v>
      </c>
      <c r="F33" s="5">
        <v>0.100615844402004</v>
      </c>
      <c r="G33" s="61">
        <v>3.7420576769454199E-2</v>
      </c>
      <c r="H33" s="61">
        <v>1.87530883666122E-2</v>
      </c>
      <c r="I33" s="61">
        <v>0.15321458010178099</v>
      </c>
      <c r="J33" s="61">
        <v>6.2267045734277502E-3</v>
      </c>
      <c r="L33" s="61">
        <v>0.16125456591002099</v>
      </c>
      <c r="M33" s="61">
        <v>0.16125456591002099</v>
      </c>
      <c r="N33" s="61">
        <v>0.21671902707117599</v>
      </c>
      <c r="O33" s="61">
        <v>0.42778729787309799</v>
      </c>
      <c r="P33" s="5">
        <v>0.121799528455085</v>
      </c>
      <c r="Q33" s="61">
        <v>0.221114161460403</v>
      </c>
      <c r="R33" s="61">
        <v>0.57356956665741998</v>
      </c>
      <c r="S33" s="61">
        <v>0.23614980138257299</v>
      </c>
      <c r="T33" s="61">
        <v>0.75962246298170799</v>
      </c>
    </row>
    <row r="34" spans="1:20" ht="13.2" customHeight="1" x14ac:dyDescent="0.3">
      <c r="A34" s="7" t="s">
        <v>157</v>
      </c>
      <c r="B34" s="125" t="s">
        <v>158</v>
      </c>
      <c r="C34" s="125" t="s">
        <v>158</v>
      </c>
      <c r="D34" s="8" t="s">
        <v>158</v>
      </c>
      <c r="E34" s="8" t="s">
        <v>158</v>
      </c>
      <c r="F34" s="8" t="s">
        <v>158</v>
      </c>
      <c r="G34" s="8" t="s">
        <v>158</v>
      </c>
      <c r="H34" s="8" t="s">
        <v>158</v>
      </c>
      <c r="I34" s="8" t="s">
        <v>158</v>
      </c>
      <c r="J34" s="8"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628066.69999999995</v>
      </c>
      <c r="C35" s="138">
        <v>483128.23076923098</v>
      </c>
      <c r="D35" s="106">
        <v>0.53499349670982399</v>
      </c>
      <c r="E35" s="106">
        <v>8.8944693294517901E-2</v>
      </c>
      <c r="F35" s="106">
        <v>9.0435617745694905E-2</v>
      </c>
      <c r="G35" s="106">
        <v>1.2663623147032E-2</v>
      </c>
      <c r="H35" s="106">
        <v>1.76939805915518E-3</v>
      </c>
      <c r="I35" s="106">
        <v>8.1260318370644402E-2</v>
      </c>
      <c r="J35" s="106">
        <v>3.8991400117216898E-2</v>
      </c>
      <c r="L35" s="106">
        <v>0.56437519410900505</v>
      </c>
      <c r="M35" s="106">
        <v>0.42148798639894602</v>
      </c>
      <c r="N35" s="106">
        <v>0.417912167778348</v>
      </c>
      <c r="O35" s="106">
        <v>0.54519945415518101</v>
      </c>
      <c r="P35" s="106">
        <v>0.36164792027671799</v>
      </c>
      <c r="Q35" s="106">
        <v>0.29928814944074</v>
      </c>
      <c r="R35" s="106">
        <v>0.63360503244001698</v>
      </c>
      <c r="S35" s="106">
        <v>0.35136913691351901</v>
      </c>
      <c r="T35" s="106">
        <v>0.71673590197388004</v>
      </c>
    </row>
    <row r="36" spans="1:20" ht="13.2" customHeight="1" x14ac:dyDescent="0.3">
      <c r="A36" s="1" t="s">
        <v>156</v>
      </c>
      <c r="B36" s="124">
        <v>265204.42857142899</v>
      </c>
      <c r="C36" s="124">
        <v>265204.42857142899</v>
      </c>
      <c r="D36" s="5">
        <v>0.51007443853286205</v>
      </c>
      <c r="E36" s="61">
        <v>4.7799783563191901E-2</v>
      </c>
      <c r="F36" s="5">
        <v>0.110602009985828</v>
      </c>
      <c r="G36" s="61">
        <v>3.2492454607793098E-2</v>
      </c>
      <c r="H36" s="61">
        <v>5.5170377999505501E-3</v>
      </c>
      <c r="I36" s="61">
        <v>0.12702599773436199</v>
      </c>
      <c r="J36" s="61">
        <v>5.6236940667334298E-3</v>
      </c>
      <c r="L36" s="5">
        <v>9.5125480474016894E-2</v>
      </c>
      <c r="M36" s="5">
        <v>9.5125480474016894E-2</v>
      </c>
      <c r="N36" s="5">
        <v>0.110129581651172</v>
      </c>
      <c r="O36" s="61">
        <v>0.15960885399032801</v>
      </c>
      <c r="P36" s="5">
        <v>0.13500072932354301</v>
      </c>
      <c r="Q36" s="61">
        <v>0.28767544183020999</v>
      </c>
      <c r="R36" s="61">
        <v>0.56259996269599899</v>
      </c>
      <c r="S36" s="61">
        <v>0.27971749124898898</v>
      </c>
      <c r="T36" s="61">
        <v>0.71656931488932796</v>
      </c>
    </row>
    <row r="37" spans="1:20" ht="13.2" customHeight="1" x14ac:dyDescent="0.3">
      <c r="A37" s="7" t="s">
        <v>157</v>
      </c>
      <c r="B37" s="125" t="s">
        <v>158</v>
      </c>
      <c r="C37" s="125" t="s">
        <v>158</v>
      </c>
      <c r="D37" s="8" t="s">
        <v>158</v>
      </c>
      <c r="E37" s="8" t="s">
        <v>158</v>
      </c>
      <c r="F37" s="8" t="s">
        <v>158</v>
      </c>
      <c r="G37" s="8" t="s">
        <v>158</v>
      </c>
      <c r="H37" s="8" t="s">
        <v>158</v>
      </c>
      <c r="I37" s="8" t="s">
        <v>158</v>
      </c>
      <c r="J37" s="8"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7">
        <v>322227.95629552501</v>
      </c>
      <c r="C38" s="138">
        <v>263317.23299319699</v>
      </c>
      <c r="D38" s="106">
        <v>0.53661085698129096</v>
      </c>
      <c r="E38" s="106">
        <v>9.75892251820899E-2</v>
      </c>
      <c r="F38" s="106">
        <v>9.9892465977624703E-2</v>
      </c>
      <c r="G38" s="106">
        <v>2.1327524591031401E-2</v>
      </c>
      <c r="H38" s="106">
        <v>4.1116890038736696E-3</v>
      </c>
      <c r="I38" s="106">
        <v>9.0763710992327301E-2</v>
      </c>
      <c r="J38" s="106">
        <v>9.8089728852124997E-3</v>
      </c>
      <c r="L38" s="6">
        <v>0.148813123929391</v>
      </c>
      <c r="M38" s="106">
        <v>0.17375417041468499</v>
      </c>
      <c r="N38" s="106">
        <v>0.16990723784090001</v>
      </c>
      <c r="O38" s="106">
        <v>0.21587703471151001</v>
      </c>
      <c r="P38" s="106">
        <v>0.18681840398460101</v>
      </c>
      <c r="Q38" s="106">
        <v>0.34346670278394897</v>
      </c>
      <c r="R38" s="106">
        <v>0.64105114922695905</v>
      </c>
      <c r="S38" s="106">
        <v>0.39934101338411498</v>
      </c>
      <c r="T38" s="106">
        <v>1.0732252584267901</v>
      </c>
    </row>
    <row r="39" spans="1:20" ht="13.2" customHeight="1" x14ac:dyDescent="0.3">
      <c r="A39" s="1" t="s">
        <v>156</v>
      </c>
      <c r="B39" s="127">
        <v>313500.55764075101</v>
      </c>
      <c r="C39" s="127">
        <v>313500.55764075101</v>
      </c>
      <c r="D39" s="61">
        <v>0.50898719063641396</v>
      </c>
      <c r="E39" s="61">
        <v>0.100538990194509</v>
      </c>
      <c r="F39" s="61">
        <v>0.10691331128725901</v>
      </c>
      <c r="G39" s="61">
        <v>2.4348524917641098E-2</v>
      </c>
      <c r="H39" s="61">
        <v>5.4441454273317404E-3</v>
      </c>
      <c r="I39" s="61">
        <v>0.10394992007060801</v>
      </c>
      <c r="J39" s="61">
        <v>1.2987722278980899E-2</v>
      </c>
      <c r="L39" s="61">
        <v>0.162997392120696</v>
      </c>
      <c r="M39" s="61">
        <v>0.162997392120696</v>
      </c>
      <c r="N39" s="61">
        <v>0.17973620416163699</v>
      </c>
      <c r="O39" s="61">
        <v>0.18873815692983201</v>
      </c>
      <c r="P39" s="61">
        <v>0.150765365622095</v>
      </c>
      <c r="Q39" s="61">
        <v>0.319691047694245</v>
      </c>
      <c r="R39" s="61">
        <v>0.53538735594638298</v>
      </c>
      <c r="S39" s="61">
        <v>0.37819511811125101</v>
      </c>
      <c r="T39" s="61">
        <v>0.95565039508880101</v>
      </c>
    </row>
    <row r="40" spans="1:20" ht="13.2" customHeight="1" x14ac:dyDescent="0.3">
      <c r="A40" s="7" t="s">
        <v>157</v>
      </c>
      <c r="B40" s="125" t="s">
        <v>158</v>
      </c>
      <c r="C40" s="125" t="s">
        <v>158</v>
      </c>
      <c r="D40" s="8" t="s">
        <v>158</v>
      </c>
      <c r="E40" s="8" t="s">
        <v>158</v>
      </c>
      <c r="F40" s="8" t="s">
        <v>158</v>
      </c>
      <c r="G40" s="8" t="s">
        <v>158</v>
      </c>
      <c r="H40" s="8" t="s">
        <v>158</v>
      </c>
      <c r="I40" s="8" t="s">
        <v>158</v>
      </c>
      <c r="J40" s="8"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885172.54417293204</v>
      </c>
      <c r="C41" s="138">
        <v>649085.86285320495</v>
      </c>
      <c r="D41" s="106">
        <v>0.47311195955426799</v>
      </c>
      <c r="E41" s="106">
        <v>0.28235945167510401</v>
      </c>
      <c r="F41" s="106">
        <v>7.3377838433770298E-2</v>
      </c>
      <c r="G41" s="106">
        <v>2.0819827057484801E-2</v>
      </c>
      <c r="H41" s="106">
        <v>7.9356303061031801E-3</v>
      </c>
      <c r="I41" s="106">
        <v>3.9240043369183499E-2</v>
      </c>
      <c r="J41" s="106">
        <v>1.0866245378923599E-2</v>
      </c>
      <c r="L41" s="106">
        <v>0.31146494188499202</v>
      </c>
      <c r="M41" s="106">
        <v>0.359777940413954</v>
      </c>
      <c r="N41" s="106">
        <v>0.31230369271675701</v>
      </c>
      <c r="O41" s="106">
        <v>0.60818723269381703</v>
      </c>
      <c r="P41" s="106">
        <v>0.34178552924612299</v>
      </c>
      <c r="Q41" s="106">
        <v>0.499850614789278</v>
      </c>
      <c r="R41" s="106">
        <v>0.48963339732685002</v>
      </c>
      <c r="S41" s="106">
        <v>0.230870795235006</v>
      </c>
      <c r="T41" s="106">
        <v>0.67686557052999397</v>
      </c>
    </row>
    <row r="42" spans="1:20" ht="13.2" customHeight="1" x14ac:dyDescent="0.3">
      <c r="A42" s="1" t="s">
        <v>156</v>
      </c>
      <c r="B42" s="127">
        <v>770280.96609761997</v>
      </c>
      <c r="C42" s="127">
        <v>770280.96609761997</v>
      </c>
      <c r="D42" s="61">
        <v>0.41290862082419899</v>
      </c>
      <c r="E42" s="61">
        <v>0.36254499096041198</v>
      </c>
      <c r="F42" s="61">
        <v>6.8583672827234904E-2</v>
      </c>
      <c r="G42" s="61">
        <v>1.98482117049836E-2</v>
      </c>
      <c r="H42" s="61">
        <v>8.2449350899285508E-3</v>
      </c>
      <c r="I42" s="61">
        <v>3.2186293874504203E-2</v>
      </c>
      <c r="J42" s="61">
        <v>1.5214888014785301E-2</v>
      </c>
      <c r="L42" s="61">
        <v>0.449790477266856</v>
      </c>
      <c r="M42" s="61">
        <v>0.449790477266856</v>
      </c>
      <c r="N42" s="61">
        <v>0.44969432836599799</v>
      </c>
      <c r="O42" s="61">
        <v>0.57564705254415705</v>
      </c>
      <c r="P42" s="61">
        <v>0.45713676100188999</v>
      </c>
      <c r="Q42" s="61">
        <v>0.65454738518473099</v>
      </c>
      <c r="R42" s="61">
        <v>0.57244978562009097</v>
      </c>
      <c r="S42" s="61">
        <v>0.33585505968679202</v>
      </c>
      <c r="T42" s="61">
        <v>0.58149582847109504</v>
      </c>
    </row>
    <row r="43" spans="1:20" ht="13.2" customHeight="1" x14ac:dyDescent="0.3">
      <c r="A43" s="7" t="s">
        <v>157</v>
      </c>
      <c r="B43" s="125" t="s">
        <v>158</v>
      </c>
      <c r="C43" s="125" t="s">
        <v>158</v>
      </c>
      <c r="D43" s="8" t="s">
        <v>158</v>
      </c>
      <c r="E43" s="8" t="s">
        <v>158</v>
      </c>
      <c r="F43" s="8" t="s">
        <v>158</v>
      </c>
      <c r="G43" s="8" t="s">
        <v>158</v>
      </c>
      <c r="H43" s="8" t="s">
        <v>158</v>
      </c>
      <c r="I43" s="8" t="s">
        <v>158</v>
      </c>
      <c r="J43" s="8"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271074.87802817998</v>
      </c>
      <c r="C44" s="137">
        <v>206349.261797471</v>
      </c>
      <c r="D44" s="6">
        <v>0.62273392426540697</v>
      </c>
      <c r="E44" s="6">
        <v>4.31252121176844E-2</v>
      </c>
      <c r="F44" s="6">
        <v>0.105370717310125</v>
      </c>
      <c r="G44" s="6">
        <v>2.3544870669982301E-2</v>
      </c>
      <c r="H44" s="106">
        <v>9.1984144109539204E-3</v>
      </c>
      <c r="I44" s="6">
        <v>5.5135829830628501E-2</v>
      </c>
      <c r="J44" s="106">
        <v>4.0475315684260302E-3</v>
      </c>
      <c r="L44" s="6">
        <v>4.07928763788118E-2</v>
      </c>
      <c r="M44" s="6">
        <v>4.3076078229026399E-2</v>
      </c>
      <c r="N44" s="6">
        <v>4.4382170901373898E-2</v>
      </c>
      <c r="O44" s="6">
        <v>0.10986712876714801</v>
      </c>
      <c r="P44" s="6">
        <v>4.85636686002303E-2</v>
      </c>
      <c r="Q44" s="6">
        <v>9.0248636219948303E-2</v>
      </c>
      <c r="R44" s="106">
        <v>0.16673189006011899</v>
      </c>
      <c r="S44" s="6">
        <v>8.4152039422835306E-2</v>
      </c>
      <c r="T44" s="106">
        <v>0.25093400862149301</v>
      </c>
    </row>
    <row r="45" spans="1:20" ht="13.2" customHeight="1" x14ac:dyDescent="0.3">
      <c r="A45" s="1" t="s">
        <v>156</v>
      </c>
      <c r="B45" s="124">
        <v>242820.99574205399</v>
      </c>
      <c r="C45" s="124">
        <v>242820.99574205399</v>
      </c>
      <c r="D45" s="5">
        <v>0.60266360644554096</v>
      </c>
      <c r="E45" s="5">
        <v>3.9979372447379702E-2</v>
      </c>
      <c r="F45" s="5">
        <v>0.110088795728011</v>
      </c>
      <c r="G45" s="5">
        <v>2.74595639741151E-2</v>
      </c>
      <c r="H45" s="5">
        <v>1.2455956252246899E-2</v>
      </c>
      <c r="I45" s="5">
        <v>5.98802716539149E-2</v>
      </c>
      <c r="J45" s="61">
        <v>4.01457147588756E-3</v>
      </c>
      <c r="L45" s="5">
        <v>4.8575864218180803E-2</v>
      </c>
      <c r="M45" s="5">
        <v>4.8575864218180803E-2</v>
      </c>
      <c r="N45" s="5">
        <v>5.3050376747932601E-2</v>
      </c>
      <c r="O45" s="5">
        <v>0.140057133250127</v>
      </c>
      <c r="P45" s="5">
        <v>5.03145246538775E-2</v>
      </c>
      <c r="Q45" s="5">
        <v>8.0021600508795795E-2</v>
      </c>
      <c r="R45" s="5">
        <v>0.144421701929488</v>
      </c>
      <c r="S45" s="5">
        <v>8.8786598566101299E-2</v>
      </c>
      <c r="T45" s="61">
        <v>0.30960307456282499</v>
      </c>
    </row>
    <row r="46" spans="1:20" ht="13.2" customHeight="1" x14ac:dyDescent="0.3">
      <c r="A46" s="7" t="s">
        <v>157</v>
      </c>
      <c r="B46" s="125">
        <v>349846.936553245</v>
      </c>
      <c r="C46" s="125">
        <v>159879.93654642699</v>
      </c>
      <c r="D46" s="8">
        <v>0.66157188993818605</v>
      </c>
      <c r="E46" s="52">
        <v>4.9212709795794E-2</v>
      </c>
      <c r="F46" s="8">
        <v>9.6240788761910001E-2</v>
      </c>
      <c r="G46" s="52">
        <v>1.5969568398740999E-2</v>
      </c>
      <c r="H46" s="52">
        <v>2.8947624536068499E-3</v>
      </c>
      <c r="I46" s="8">
        <v>4.5954885596307601E-2</v>
      </c>
      <c r="J46" s="52">
        <v>4.1113124688616897E-3</v>
      </c>
      <c r="L46" s="8">
        <v>5.9860365767163401E-2</v>
      </c>
      <c r="M46" s="8">
        <v>5.03912881580766E-2</v>
      </c>
      <c r="N46" s="8">
        <v>5.7246482418725202E-2</v>
      </c>
      <c r="O46" s="52">
        <v>0.16085815870109699</v>
      </c>
      <c r="P46" s="8">
        <v>6.3499291069332803E-2</v>
      </c>
      <c r="Q46" s="52">
        <v>0.23951128961915499</v>
      </c>
      <c r="R46" s="52">
        <v>0.54526899320514</v>
      </c>
      <c r="S46" s="8">
        <v>0.14034977941038901</v>
      </c>
      <c r="T46" s="52">
        <v>0.33881517317572202</v>
      </c>
    </row>
    <row r="47" spans="1:20" ht="13.2" customHeight="1" x14ac:dyDescent="0.3">
      <c r="A47" s="28" t="s">
        <v>221</v>
      </c>
      <c r="B47" s="137">
        <v>235179.874241924</v>
      </c>
      <c r="C47" s="137">
        <v>203495.81582389801</v>
      </c>
      <c r="D47" s="6">
        <v>0.64011522031455703</v>
      </c>
      <c r="E47" s="6">
        <v>1.16002069480328E-2</v>
      </c>
      <c r="F47" s="6">
        <v>0.14116422388796099</v>
      </c>
      <c r="G47" s="106">
        <v>2.2145630132042099E-2</v>
      </c>
      <c r="H47" s="106">
        <v>1.1061412880171701E-2</v>
      </c>
      <c r="I47" s="106">
        <v>3.4565506362091998E-2</v>
      </c>
      <c r="J47" s="106">
        <v>2.4580490312512398E-3</v>
      </c>
      <c r="L47" s="6">
        <v>9.0791313338912993E-2</v>
      </c>
      <c r="M47" s="6">
        <v>8.9991251588210003E-2</v>
      </c>
      <c r="N47" s="6">
        <v>0.105893231319757</v>
      </c>
      <c r="O47" s="6">
        <v>0.128861652911296</v>
      </c>
      <c r="P47" s="6">
        <v>9.2914383984843807E-2</v>
      </c>
      <c r="Q47" s="106">
        <v>0.17214796542047001</v>
      </c>
      <c r="R47" s="106">
        <v>0.26337701581964401</v>
      </c>
      <c r="S47" s="106">
        <v>0.16341185245360601</v>
      </c>
      <c r="T47" s="106">
        <v>0.326503057430581</v>
      </c>
    </row>
    <row r="48" spans="1:20" ht="13.2" customHeight="1" x14ac:dyDescent="0.3">
      <c r="A48" s="1" t="s">
        <v>156</v>
      </c>
      <c r="B48" s="124">
        <v>219013.41411438599</v>
      </c>
      <c r="C48" s="124">
        <v>219013.41411438599</v>
      </c>
      <c r="D48" s="5">
        <v>0.63885471905182101</v>
      </c>
      <c r="E48" s="5">
        <v>1.15865971923249E-2</v>
      </c>
      <c r="F48" s="5">
        <v>0.14362991432101699</v>
      </c>
      <c r="G48" s="61">
        <v>2.4617868396695702E-2</v>
      </c>
      <c r="H48" s="61">
        <v>1.30307922593959E-2</v>
      </c>
      <c r="I48" s="61">
        <v>3.7776090607208698E-2</v>
      </c>
      <c r="J48" s="61">
        <v>2.6605978304580398E-3</v>
      </c>
      <c r="L48" s="5">
        <v>9.7318734956561501E-2</v>
      </c>
      <c r="M48" s="5">
        <v>9.7318734956561501E-2</v>
      </c>
      <c r="N48" s="5">
        <v>0.11582022572846901</v>
      </c>
      <c r="O48" s="5">
        <v>0.137385584087162</v>
      </c>
      <c r="P48" s="5">
        <v>9.7369826826137595E-2</v>
      </c>
      <c r="Q48" s="61">
        <v>0.16221674548673301</v>
      </c>
      <c r="R48" s="61">
        <v>0.23968570308241899</v>
      </c>
      <c r="S48" s="61">
        <v>0.158534539121784</v>
      </c>
      <c r="T48" s="61">
        <v>0.33311335654555602</v>
      </c>
    </row>
    <row r="49" spans="1:20" ht="13.2" customHeight="1" x14ac:dyDescent="0.3">
      <c r="A49" s="7" t="s">
        <v>157</v>
      </c>
      <c r="B49" s="125" t="s">
        <v>158</v>
      </c>
      <c r="C49" s="125" t="s">
        <v>158</v>
      </c>
      <c r="D49" s="8" t="s">
        <v>158</v>
      </c>
      <c r="E49" s="8" t="s">
        <v>158</v>
      </c>
      <c r="F49" s="8" t="s">
        <v>158</v>
      </c>
      <c r="G49" s="8" t="s">
        <v>158</v>
      </c>
      <c r="H49" s="8" t="s">
        <v>158</v>
      </c>
      <c r="I49" s="8" t="s">
        <v>158</v>
      </c>
      <c r="J49" s="8"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211984.32839704599</v>
      </c>
      <c r="C50" s="137">
        <v>184742.33359331801</v>
      </c>
      <c r="D50" s="6">
        <v>0.58296791793991598</v>
      </c>
      <c r="E50" s="106">
        <v>8.1512506187696298E-3</v>
      </c>
      <c r="F50" s="6">
        <v>0.123931584433769</v>
      </c>
      <c r="G50" s="106">
        <v>2.7273998459567801E-2</v>
      </c>
      <c r="H50" s="106">
        <v>1.46420024818047E-2</v>
      </c>
      <c r="I50" s="106">
        <v>8.6056756194515499E-2</v>
      </c>
      <c r="J50" s="106">
        <v>2.3942701765642398E-3</v>
      </c>
      <c r="L50" s="6">
        <v>8.2495847559856297E-2</v>
      </c>
      <c r="M50" s="6">
        <v>8.0265929532935001E-2</v>
      </c>
      <c r="N50" s="6">
        <v>9.1211027403570302E-2</v>
      </c>
      <c r="O50" s="106">
        <v>0.22416294731952399</v>
      </c>
      <c r="P50" s="6">
        <v>5.5185080211956498E-2</v>
      </c>
      <c r="Q50" s="106">
        <v>0.15847322351193799</v>
      </c>
      <c r="R50" s="106">
        <v>0.25465969739954802</v>
      </c>
      <c r="S50" s="106">
        <v>0.204132153122666</v>
      </c>
      <c r="T50" s="106">
        <v>0.45312819861572301</v>
      </c>
    </row>
    <row r="51" spans="1:20" ht="13.2" customHeight="1" x14ac:dyDescent="0.3">
      <c r="A51" s="1" t="s">
        <v>156</v>
      </c>
      <c r="B51" s="124">
        <v>195271.63752486001</v>
      </c>
      <c r="C51" s="124">
        <v>195271.63752486001</v>
      </c>
      <c r="D51" s="5">
        <v>0.56991215975203702</v>
      </c>
      <c r="E51" s="61">
        <v>6.0183592074618698E-3</v>
      </c>
      <c r="F51" s="5">
        <v>0.11959396200084001</v>
      </c>
      <c r="G51" s="61">
        <v>2.9135662292639999E-2</v>
      </c>
      <c r="H51" s="61">
        <v>1.6853267892441501E-2</v>
      </c>
      <c r="I51" s="61">
        <v>9.9907256441760905E-2</v>
      </c>
      <c r="J51" s="61">
        <v>2.8330542999802102E-3</v>
      </c>
      <c r="L51" s="5">
        <v>8.7340645751740303E-2</v>
      </c>
      <c r="M51" s="5">
        <v>8.7340645751740303E-2</v>
      </c>
      <c r="N51" s="5">
        <v>0.102334522844288</v>
      </c>
      <c r="O51" s="61">
        <v>0.30920062111173902</v>
      </c>
      <c r="P51" s="5">
        <v>6.3014304191407897E-2</v>
      </c>
      <c r="Q51" s="61">
        <v>0.16436621120607001</v>
      </c>
      <c r="R51" s="61">
        <v>0.244946024297029</v>
      </c>
      <c r="S51" s="61">
        <v>0.19024621239161199</v>
      </c>
      <c r="T51" s="61">
        <v>0.43401330344813699</v>
      </c>
    </row>
    <row r="52" spans="1:20" ht="13.2" customHeight="1" x14ac:dyDescent="0.3">
      <c r="A52" s="7" t="s">
        <v>157</v>
      </c>
      <c r="B52" s="125" t="s">
        <v>158</v>
      </c>
      <c r="C52" s="125" t="s">
        <v>158</v>
      </c>
      <c r="D52" s="8" t="s">
        <v>158</v>
      </c>
      <c r="E52" s="8" t="s">
        <v>158</v>
      </c>
      <c r="F52" s="8" t="s">
        <v>158</v>
      </c>
      <c r="G52" s="8" t="s">
        <v>158</v>
      </c>
      <c r="H52" s="8" t="s">
        <v>158</v>
      </c>
      <c r="I52" s="8" t="s">
        <v>158</v>
      </c>
      <c r="J52" s="8"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182859.497563946</v>
      </c>
      <c r="C53" s="137">
        <v>182859.497563946</v>
      </c>
      <c r="D53" s="6">
        <v>0.53907983204759102</v>
      </c>
      <c r="E53" s="106">
        <v>1.50113122900963E-2</v>
      </c>
      <c r="F53" s="6">
        <v>0.11465777814176401</v>
      </c>
      <c r="G53" s="106">
        <v>3.7748951271617003E-2</v>
      </c>
      <c r="H53" s="106">
        <v>2.68958054511578E-2</v>
      </c>
      <c r="I53" s="106">
        <v>9.33358644016586E-2</v>
      </c>
      <c r="J53" s="106">
        <v>4.4248844970410902E-3</v>
      </c>
      <c r="L53" s="6">
        <v>0.117753072594089</v>
      </c>
      <c r="M53" s="6">
        <v>0.117753072594089</v>
      </c>
      <c r="N53" s="6">
        <v>0.14985210804303101</v>
      </c>
      <c r="O53" s="106">
        <v>0.214174185029046</v>
      </c>
      <c r="P53" s="6">
        <v>0.121013939616718</v>
      </c>
      <c r="Q53" s="106">
        <v>0.23859101521218101</v>
      </c>
      <c r="R53" s="106">
        <v>0.29511966862924899</v>
      </c>
      <c r="S53" s="106">
        <v>0.19107309810520701</v>
      </c>
      <c r="T53" s="106">
        <v>0.481457619253367</v>
      </c>
    </row>
    <row r="54" spans="1:20" ht="13.2" customHeight="1" x14ac:dyDescent="0.3">
      <c r="A54" s="1" t="s">
        <v>156</v>
      </c>
      <c r="B54" s="124">
        <v>182859.497563946</v>
      </c>
      <c r="C54" s="124">
        <v>182859.497563946</v>
      </c>
      <c r="D54" s="5">
        <v>0.53907983204759102</v>
      </c>
      <c r="E54" s="61">
        <v>1.50113122900963E-2</v>
      </c>
      <c r="F54" s="5">
        <v>0.11465777814176401</v>
      </c>
      <c r="G54" s="61">
        <v>3.7748951271617003E-2</v>
      </c>
      <c r="H54" s="61">
        <v>2.68958054511578E-2</v>
      </c>
      <c r="I54" s="61">
        <v>9.33358644016586E-2</v>
      </c>
      <c r="J54" s="61">
        <v>4.4248844970410902E-3</v>
      </c>
      <c r="L54" s="5">
        <v>0.117753072594089</v>
      </c>
      <c r="M54" s="5">
        <v>0.117753072594089</v>
      </c>
      <c r="N54" s="5">
        <v>0.14985210804303101</v>
      </c>
      <c r="O54" s="61">
        <v>0.214174185029046</v>
      </c>
      <c r="P54" s="5">
        <v>0.121013939616718</v>
      </c>
      <c r="Q54" s="61">
        <v>0.23859101521218101</v>
      </c>
      <c r="R54" s="61">
        <v>0.29511966862924899</v>
      </c>
      <c r="S54" s="61">
        <v>0.19107309810520701</v>
      </c>
      <c r="T54" s="61">
        <v>0.481457619253367</v>
      </c>
    </row>
    <row r="55" spans="1:20" ht="13.2" customHeight="1" x14ac:dyDescent="0.3">
      <c r="A55" s="7" t="s">
        <v>157</v>
      </c>
      <c r="B55" s="125" t="s">
        <v>158</v>
      </c>
      <c r="C55" s="125" t="s">
        <v>158</v>
      </c>
      <c r="D55" s="8" t="s">
        <v>158</v>
      </c>
      <c r="E55" s="8" t="s">
        <v>158</v>
      </c>
      <c r="F55" s="8" t="s">
        <v>158</v>
      </c>
      <c r="G55" s="8" t="s">
        <v>158</v>
      </c>
      <c r="H55" s="8" t="s">
        <v>158</v>
      </c>
      <c r="I55" s="8" t="s">
        <v>158</v>
      </c>
      <c r="J55" s="8"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392219.22125672502</v>
      </c>
      <c r="C56" s="137">
        <v>275577.930334554</v>
      </c>
      <c r="D56" s="6">
        <v>0.494192739443859</v>
      </c>
      <c r="E56" s="6">
        <v>7.9697495369772803E-2</v>
      </c>
      <c r="F56" s="6">
        <v>0.12675644051888799</v>
      </c>
      <c r="G56" s="6">
        <v>3.9093479763040798E-2</v>
      </c>
      <c r="H56" s="106">
        <v>1.4688566353899099E-2</v>
      </c>
      <c r="I56" s="106">
        <v>8.3797926310157603E-2</v>
      </c>
      <c r="J56" s="106">
        <v>9.8911190463447807E-3</v>
      </c>
      <c r="L56" s="6">
        <v>0.114474326109279</v>
      </c>
      <c r="M56" s="6">
        <v>6.8042994614747707E-2</v>
      </c>
      <c r="N56" s="6">
        <v>7.3868057998970296E-2</v>
      </c>
      <c r="O56" s="6">
        <v>0.134097908155875</v>
      </c>
      <c r="P56" s="6">
        <v>7.2365752107931905E-2</v>
      </c>
      <c r="Q56" s="6">
        <v>6.6940674526773103E-2</v>
      </c>
      <c r="R56" s="106">
        <v>0.197002978434376</v>
      </c>
      <c r="S56" s="106">
        <v>0.172590353974657</v>
      </c>
      <c r="T56" s="106">
        <v>0.20667758903568001</v>
      </c>
    </row>
    <row r="57" spans="1:20" ht="13.2" customHeight="1" x14ac:dyDescent="0.3">
      <c r="A57" s="1" t="s">
        <v>156</v>
      </c>
      <c r="B57" s="124">
        <v>258659.049297861</v>
      </c>
      <c r="C57" s="124">
        <v>258659.049297861</v>
      </c>
      <c r="D57" s="5">
        <v>0.48473890668970798</v>
      </c>
      <c r="E57" s="5">
        <v>6.0387952077407603E-2</v>
      </c>
      <c r="F57" s="5">
        <v>0.118480227623679</v>
      </c>
      <c r="G57" s="5">
        <v>3.2787900583797699E-2</v>
      </c>
      <c r="H57" s="61">
        <v>2.2268921374625002E-2</v>
      </c>
      <c r="I57" s="61">
        <v>0.111960291883413</v>
      </c>
      <c r="J57" s="61">
        <v>1.1601886850698E-2</v>
      </c>
      <c r="L57" s="5">
        <v>8.6926487093560004E-2</v>
      </c>
      <c r="M57" s="5">
        <v>8.6926487093560004E-2</v>
      </c>
      <c r="N57" s="5">
        <v>9.2637600995983796E-2</v>
      </c>
      <c r="O57" s="5">
        <v>0.14141719444256201</v>
      </c>
      <c r="P57" s="5">
        <v>7.8195668964808299E-2</v>
      </c>
      <c r="Q57" s="5">
        <v>8.1478595378219207E-2</v>
      </c>
      <c r="R57" s="61">
        <v>0.19191414260910999</v>
      </c>
      <c r="S57" s="61">
        <v>0.20202126545413299</v>
      </c>
      <c r="T57" s="61">
        <v>0.24532617319029501</v>
      </c>
    </row>
    <row r="58" spans="1:20" ht="13.2" customHeight="1" x14ac:dyDescent="0.3">
      <c r="A58" s="7" t="s">
        <v>157</v>
      </c>
      <c r="B58" s="139">
        <v>732148.74140189402</v>
      </c>
      <c r="C58" s="125">
        <v>292798.73431536101</v>
      </c>
      <c r="D58" s="52">
        <v>0.50269331209643298</v>
      </c>
      <c r="E58" s="52">
        <v>9.7059995840569305E-2</v>
      </c>
      <c r="F58" s="52">
        <v>0.13419813647791601</v>
      </c>
      <c r="G58" s="8">
        <v>4.4763247287347901E-2</v>
      </c>
      <c r="H58" s="52">
        <v>7.8725627010214592E-3</v>
      </c>
      <c r="I58" s="52">
        <v>5.8475261857616201E-2</v>
      </c>
      <c r="J58" s="52">
        <v>8.3528534147463696E-3</v>
      </c>
      <c r="L58" s="52">
        <v>0.18094353168989</v>
      </c>
      <c r="M58" s="8">
        <v>0.13572548283342101</v>
      </c>
      <c r="N58" s="52">
        <v>0.15115553582560201</v>
      </c>
      <c r="O58" s="52">
        <v>0.28619159071262701</v>
      </c>
      <c r="P58" s="52">
        <v>0.16380262578597499</v>
      </c>
      <c r="Q58" s="8">
        <v>0.121937761962587</v>
      </c>
      <c r="R58" s="52">
        <v>0.43002459846858299</v>
      </c>
      <c r="S58" s="52">
        <v>0.233158968097987</v>
      </c>
      <c r="T58" s="52">
        <v>0.42478505092013302</v>
      </c>
    </row>
    <row r="59" spans="1:20" ht="13.2" customHeight="1" x14ac:dyDescent="0.3">
      <c r="A59" s="28" t="s">
        <v>224</v>
      </c>
      <c r="B59" s="137">
        <v>105121.16666666701</v>
      </c>
      <c r="C59" s="137">
        <v>105121.16666666701</v>
      </c>
      <c r="D59" s="106">
        <v>0.42049254273243403</v>
      </c>
      <c r="E59" s="106">
        <v>4.3641702352999003E-2</v>
      </c>
      <c r="F59" s="106">
        <v>0.234990732916143</v>
      </c>
      <c r="G59" s="106">
        <v>4.7407198359987801E-2</v>
      </c>
      <c r="H59" s="106">
        <v>2.4230768620972301E-2</v>
      </c>
      <c r="I59" s="106">
        <v>6.9538802049064E-2</v>
      </c>
      <c r="J59" s="106">
        <v>5.0893651294458596E-3</v>
      </c>
      <c r="L59" s="6">
        <v>0.13217305032819299</v>
      </c>
      <c r="M59" s="6">
        <v>0.13217305032819299</v>
      </c>
      <c r="N59" s="106">
        <v>0.319495585638991</v>
      </c>
      <c r="O59" s="106">
        <v>0.416280389720805</v>
      </c>
      <c r="P59" s="106">
        <v>0.34721389575953598</v>
      </c>
      <c r="Q59" s="106">
        <v>0.29034731317328999</v>
      </c>
      <c r="R59" s="106">
        <v>0.42213053355081898</v>
      </c>
      <c r="S59" s="106">
        <v>0.35997724555502297</v>
      </c>
      <c r="T59" s="106">
        <v>0.64525699989859098</v>
      </c>
    </row>
    <row r="60" spans="1:20" ht="13.2" customHeight="1" x14ac:dyDescent="0.3">
      <c r="A60" s="1" t="s">
        <v>156</v>
      </c>
      <c r="B60" s="124">
        <v>105121.16666666701</v>
      </c>
      <c r="C60" s="124">
        <v>105121.16666666701</v>
      </c>
      <c r="D60" s="61">
        <v>0.42049254273243403</v>
      </c>
      <c r="E60" s="61">
        <v>4.3641702352999003E-2</v>
      </c>
      <c r="F60" s="61">
        <v>0.234990732916143</v>
      </c>
      <c r="G60" s="61">
        <v>4.7407198359987801E-2</v>
      </c>
      <c r="H60" s="61">
        <v>2.4230768620972301E-2</v>
      </c>
      <c r="I60" s="61">
        <v>6.9538802049064E-2</v>
      </c>
      <c r="J60" s="61">
        <v>5.0893651294458596E-3</v>
      </c>
      <c r="L60" s="5">
        <v>0.13217305032819299</v>
      </c>
      <c r="M60" s="5">
        <v>0.13217305032819299</v>
      </c>
      <c r="N60" s="61">
        <v>0.319495585638991</v>
      </c>
      <c r="O60" s="61">
        <v>0.416280389720805</v>
      </c>
      <c r="P60" s="61">
        <v>0.34721389575953598</v>
      </c>
      <c r="Q60" s="61">
        <v>0.29034731317328999</v>
      </c>
      <c r="R60" s="61">
        <v>0.42213053355081898</v>
      </c>
      <c r="S60" s="61">
        <v>0.35997724555502297</v>
      </c>
      <c r="T60" s="61">
        <v>0.64525699989859098</v>
      </c>
    </row>
    <row r="61" spans="1:20" ht="13.2" customHeight="1" x14ac:dyDescent="0.3">
      <c r="A61" s="7" t="s">
        <v>157</v>
      </c>
      <c r="B61" s="125" t="s">
        <v>158</v>
      </c>
      <c r="C61" s="125" t="s">
        <v>158</v>
      </c>
      <c r="D61" s="8" t="s">
        <v>158</v>
      </c>
      <c r="E61" s="8" t="s">
        <v>158</v>
      </c>
      <c r="F61" s="8" t="s">
        <v>158</v>
      </c>
      <c r="G61" s="8" t="s">
        <v>158</v>
      </c>
      <c r="H61" s="8" t="s">
        <v>158</v>
      </c>
      <c r="I61" s="8" t="s">
        <v>158</v>
      </c>
      <c r="J61" s="8"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7">
        <v>100303.12353810501</v>
      </c>
      <c r="C62" s="137">
        <v>98547.723927571904</v>
      </c>
      <c r="D62" s="6">
        <v>0.48894463301065899</v>
      </c>
      <c r="E62" s="106">
        <v>8.5757837338676594E-3</v>
      </c>
      <c r="F62" s="6">
        <v>0.14325532620364101</v>
      </c>
      <c r="G62" s="6">
        <v>4.1027570112707801E-2</v>
      </c>
      <c r="H62" s="106">
        <v>3.9350558295805402E-2</v>
      </c>
      <c r="I62" s="106">
        <v>6.9085712110192599E-2</v>
      </c>
      <c r="J62" s="106">
        <v>5.4044329244405404E-3</v>
      </c>
      <c r="L62" s="6">
        <v>0.104318996389573</v>
      </c>
      <c r="M62" s="6">
        <v>0.10411729507605499</v>
      </c>
      <c r="N62" s="6">
        <v>0.144478821623511</v>
      </c>
      <c r="O62" s="106">
        <v>0.27047397091716002</v>
      </c>
      <c r="P62" s="6">
        <v>9.1438499212215404E-2</v>
      </c>
      <c r="Q62" s="6">
        <v>0.10313950810452201</v>
      </c>
      <c r="R62" s="106">
        <v>0.22749915565127399</v>
      </c>
      <c r="S62" s="106">
        <v>0.19433824577292599</v>
      </c>
      <c r="T62" s="106">
        <v>0.52133741937682798</v>
      </c>
    </row>
    <row r="63" spans="1:20" ht="13.2" customHeight="1" x14ac:dyDescent="0.3">
      <c r="A63" s="1" t="s">
        <v>156</v>
      </c>
      <c r="B63" s="124">
        <v>98995.8115693164</v>
      </c>
      <c r="C63" s="124">
        <v>98995.8115693164</v>
      </c>
      <c r="D63" s="5">
        <v>0.48844618841760701</v>
      </c>
      <c r="E63" s="61">
        <v>8.62714523726529E-3</v>
      </c>
      <c r="F63" s="5">
        <v>0.14698768928061801</v>
      </c>
      <c r="G63" s="5">
        <v>4.14365867720606E-2</v>
      </c>
      <c r="H63" s="61">
        <v>3.9169113441258598E-2</v>
      </c>
      <c r="I63" s="61">
        <v>6.6048956477881504E-2</v>
      </c>
      <c r="J63" s="61">
        <v>5.5512944849337598E-3</v>
      </c>
      <c r="L63" s="5">
        <v>0.10685126991796901</v>
      </c>
      <c r="M63" s="5">
        <v>0.10685126991796901</v>
      </c>
      <c r="N63" s="5">
        <v>0.14849469751629499</v>
      </c>
      <c r="O63" s="61">
        <v>0.275961971882694</v>
      </c>
      <c r="P63" s="5">
        <v>8.7692898291923504E-2</v>
      </c>
      <c r="Q63" s="5">
        <v>0.104114480167048</v>
      </c>
      <c r="R63" s="61">
        <v>0.234716925178591</v>
      </c>
      <c r="S63" s="61">
        <v>0.205585642770857</v>
      </c>
      <c r="T63" s="61">
        <v>0.52052744192441602</v>
      </c>
    </row>
    <row r="64" spans="1:20" ht="13.2" customHeight="1" x14ac:dyDescent="0.3">
      <c r="A64" s="7" t="s">
        <v>157</v>
      </c>
      <c r="B64" s="125" t="s">
        <v>158</v>
      </c>
      <c r="C64" s="125" t="s">
        <v>158</v>
      </c>
      <c r="D64" s="8" t="s">
        <v>158</v>
      </c>
      <c r="E64" s="8" t="s">
        <v>158</v>
      </c>
      <c r="F64" s="8" t="s">
        <v>158</v>
      </c>
      <c r="G64" s="8" t="s">
        <v>158</v>
      </c>
      <c r="H64" s="8" t="s">
        <v>158</v>
      </c>
      <c r="I64" s="8" t="s">
        <v>158</v>
      </c>
      <c r="J64" s="8"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34963.759099361901</v>
      </c>
      <c r="C65" s="137">
        <v>34654.434052481702</v>
      </c>
      <c r="D65" s="106">
        <v>0.20393234183014899</v>
      </c>
      <c r="E65" s="106">
        <v>4.9756381942130598E-3</v>
      </c>
      <c r="F65" s="6">
        <v>0.23618954820516699</v>
      </c>
      <c r="G65" s="6">
        <v>0.1088395086654</v>
      </c>
      <c r="H65" s="106">
        <v>4.0972558325965698E-2</v>
      </c>
      <c r="I65" s="6">
        <v>8.1608671595910301E-2</v>
      </c>
      <c r="J65" s="106">
        <v>5.3882377012240998E-4</v>
      </c>
      <c r="L65" s="6">
        <v>7.4653972123656598E-2</v>
      </c>
      <c r="M65" s="6">
        <v>7.4814347831963099E-2</v>
      </c>
      <c r="N65" s="106">
        <v>0.24187760587578799</v>
      </c>
      <c r="O65" s="106">
        <v>0.327431227670682</v>
      </c>
      <c r="P65" s="6">
        <v>5.8483747616423699E-2</v>
      </c>
      <c r="Q65" s="6">
        <v>7.6224108833666399E-2</v>
      </c>
      <c r="R65" s="106">
        <v>0.15693409302752001</v>
      </c>
      <c r="S65" s="6">
        <v>0.10817278503489899</v>
      </c>
      <c r="T65" s="106">
        <v>0.78869960453545396</v>
      </c>
    </row>
    <row r="66" spans="1:20" ht="13.2" customHeight="1" x14ac:dyDescent="0.3">
      <c r="A66" s="1" t="s">
        <v>156</v>
      </c>
      <c r="B66" s="124">
        <v>34782.152316257001</v>
      </c>
      <c r="C66" s="124">
        <v>34782.152316257001</v>
      </c>
      <c r="D66" s="61">
        <v>0.20632035572528101</v>
      </c>
      <c r="E66" s="61">
        <v>5.0466637703951E-3</v>
      </c>
      <c r="F66" s="5">
        <v>0.237556645672276</v>
      </c>
      <c r="G66" s="5">
        <v>0.10628382973158899</v>
      </c>
      <c r="H66" s="61">
        <v>4.11037707035629E-2</v>
      </c>
      <c r="I66" s="5">
        <v>7.9124412192889904E-2</v>
      </c>
      <c r="J66" s="61">
        <v>5.4651529977945996E-4</v>
      </c>
      <c r="L66" s="5">
        <v>7.5581042894072803E-2</v>
      </c>
      <c r="M66" s="5">
        <v>7.5581042894072803E-2</v>
      </c>
      <c r="N66" s="61">
        <v>0.24140238334834599</v>
      </c>
      <c r="O66" s="61">
        <v>0.32606952942633399</v>
      </c>
      <c r="P66" s="5">
        <v>5.8297264929183197E-2</v>
      </c>
      <c r="Q66" s="5">
        <v>7.72051054191846E-2</v>
      </c>
      <c r="R66" s="61">
        <v>0.15806089411049401</v>
      </c>
      <c r="S66" s="5">
        <v>0.110581990599588</v>
      </c>
      <c r="T66" s="61">
        <v>0.78604110344823497</v>
      </c>
    </row>
    <row r="67" spans="1:20" ht="13.2" customHeight="1" x14ac:dyDescent="0.3">
      <c r="A67" s="7" t="s">
        <v>157</v>
      </c>
      <c r="B67" s="125" t="s">
        <v>158</v>
      </c>
      <c r="C67" s="125" t="s">
        <v>158</v>
      </c>
      <c r="D67" s="8" t="s">
        <v>158</v>
      </c>
      <c r="E67" s="8" t="s">
        <v>158</v>
      </c>
      <c r="F67" s="8" t="s">
        <v>158</v>
      </c>
      <c r="G67" s="8" t="s">
        <v>158</v>
      </c>
      <c r="H67" s="8" t="s">
        <v>158</v>
      </c>
      <c r="I67" s="8" t="s">
        <v>158</v>
      </c>
      <c r="J67" s="8"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31109.6981824533</v>
      </c>
      <c r="C68" s="137">
        <v>30550.8929422076</v>
      </c>
      <c r="D68" s="6">
        <v>0.18692752369430099</v>
      </c>
      <c r="E68" s="106">
        <v>8.6795265716016097E-3</v>
      </c>
      <c r="F68" s="6">
        <v>0.260424188757928</v>
      </c>
      <c r="G68" s="6">
        <v>7.0344269382355495E-2</v>
      </c>
      <c r="H68" s="6">
        <v>4.6496945654715197E-2</v>
      </c>
      <c r="I68" s="6">
        <v>0.122646022181741</v>
      </c>
      <c r="J68" s="106">
        <v>1.5719552200495501E-3</v>
      </c>
      <c r="L68" s="6">
        <v>3.4296555305419599E-2</v>
      </c>
      <c r="M68" s="6">
        <v>3.1887694407720699E-2</v>
      </c>
      <c r="N68" s="6">
        <v>0.116360928945095</v>
      </c>
      <c r="O68" s="106">
        <v>0.16727243093566899</v>
      </c>
      <c r="P68" s="6">
        <v>2.6896702075456601E-2</v>
      </c>
      <c r="Q68" s="6">
        <v>3.9878476022506701E-2</v>
      </c>
      <c r="R68" s="6">
        <v>8.1638269401725999E-2</v>
      </c>
      <c r="S68" s="6">
        <v>5.6910056071142801E-2</v>
      </c>
      <c r="T68" s="106">
        <v>0.220282486433272</v>
      </c>
    </row>
    <row r="69" spans="1:20" ht="13.2" customHeight="1" x14ac:dyDescent="0.3">
      <c r="A69" s="1" t="s">
        <v>156</v>
      </c>
      <c r="B69" s="124">
        <v>30240.9930275771</v>
      </c>
      <c r="C69" s="124">
        <v>30240.9930275771</v>
      </c>
      <c r="D69" s="5">
        <v>0.17396837767617801</v>
      </c>
      <c r="E69" s="61">
        <v>8.4439255089682995E-3</v>
      </c>
      <c r="F69" s="5">
        <v>0.26494292064591501</v>
      </c>
      <c r="G69" s="5">
        <v>7.2121025259253194E-2</v>
      </c>
      <c r="H69" s="5">
        <v>4.80513632534822E-2</v>
      </c>
      <c r="I69" s="5">
        <v>0.12446052916956001</v>
      </c>
      <c r="J69" s="61">
        <v>1.59239127156559E-3</v>
      </c>
      <c r="L69" s="5">
        <v>3.1857497534398899E-2</v>
      </c>
      <c r="M69" s="5">
        <v>3.1857497534398899E-2</v>
      </c>
      <c r="N69" s="5">
        <v>0.121980681007928</v>
      </c>
      <c r="O69" s="61">
        <v>0.168233943130043</v>
      </c>
      <c r="P69" s="5">
        <v>2.7128102025738E-2</v>
      </c>
      <c r="Q69" s="5">
        <v>4.0110859739863301E-2</v>
      </c>
      <c r="R69" s="5">
        <v>8.1574854235477098E-2</v>
      </c>
      <c r="S69" s="5">
        <v>5.7927734442221303E-2</v>
      </c>
      <c r="T69" s="61">
        <v>0.22522114647816699</v>
      </c>
    </row>
    <row r="70" spans="1:20" ht="13.2" customHeight="1" x14ac:dyDescent="0.3">
      <c r="A70" s="7" t="s">
        <v>157</v>
      </c>
      <c r="B70" s="139">
        <v>85824.855379265398</v>
      </c>
      <c r="C70" s="139">
        <v>39544.387660275701</v>
      </c>
      <c r="D70" s="52">
        <v>0.47453131300773999</v>
      </c>
      <c r="E70" s="52">
        <v>1.3908247529360301E-2</v>
      </c>
      <c r="F70" s="52">
        <v>0.16013946227526299</v>
      </c>
      <c r="G70" s="52">
        <v>3.09125257963162E-2</v>
      </c>
      <c r="H70" s="52">
        <v>1.1999580553984399E-2</v>
      </c>
      <c r="I70" s="52">
        <v>8.2376463932866198E-2</v>
      </c>
      <c r="J70" s="52">
        <v>1.1184156236595901E-3</v>
      </c>
      <c r="L70" s="52">
        <v>0.24808341266376899</v>
      </c>
      <c r="M70" s="52">
        <v>0.24811267891283101</v>
      </c>
      <c r="N70" s="52">
        <v>0.40731391277053502</v>
      </c>
      <c r="O70" s="52">
        <v>1.02187448789625</v>
      </c>
      <c r="P70" s="52">
        <v>0.18791826448705801</v>
      </c>
      <c r="Q70" s="52">
        <v>0.22883387620620901</v>
      </c>
      <c r="R70" s="52">
        <v>0.84686765295534505</v>
      </c>
      <c r="S70" s="52">
        <v>0.27367094840804801</v>
      </c>
      <c r="T70" s="52">
        <v>0.76898856003300198</v>
      </c>
    </row>
    <row r="71" spans="1:20" ht="13.2" customHeight="1" x14ac:dyDescent="0.3">
      <c r="A71" s="28" t="s">
        <v>172</v>
      </c>
      <c r="B71" s="137">
        <v>290703.64387824503</v>
      </c>
      <c r="C71" s="137">
        <v>215273.79388035499</v>
      </c>
      <c r="D71" s="6">
        <v>0.48582395140560702</v>
      </c>
      <c r="E71" s="106">
        <v>0.13240283410046899</v>
      </c>
      <c r="F71" s="6">
        <v>0.11532102784162</v>
      </c>
      <c r="G71" s="6">
        <v>2.8504478629829501E-2</v>
      </c>
      <c r="H71" s="106">
        <v>1.5828595979561901E-2</v>
      </c>
      <c r="I71" s="106">
        <v>7.9340455883341807E-2</v>
      </c>
      <c r="J71" s="106">
        <v>7.7407022306022798E-3</v>
      </c>
      <c r="L71" s="6">
        <v>0.107902027483341</v>
      </c>
      <c r="M71" s="6">
        <v>7.3330611578634602E-2</v>
      </c>
      <c r="N71" s="6">
        <v>8.0616899308348505E-2</v>
      </c>
      <c r="O71" s="106">
        <v>0.17468261146004899</v>
      </c>
      <c r="P71" s="6">
        <v>7.0599555711416601E-2</v>
      </c>
      <c r="Q71" s="6">
        <v>0.116008126265899</v>
      </c>
      <c r="R71" s="106">
        <v>0.27006146322999203</v>
      </c>
      <c r="S71" s="106">
        <v>0.178237106601316</v>
      </c>
      <c r="T71" s="106">
        <v>0.29739217670663898</v>
      </c>
    </row>
    <row r="72" spans="1:20" ht="13.2" customHeight="1" x14ac:dyDescent="0.3">
      <c r="A72" s="1" t="s">
        <v>156</v>
      </c>
      <c r="B72" s="124">
        <v>221317.295236901</v>
      </c>
      <c r="C72" s="124">
        <v>221317.295236901</v>
      </c>
      <c r="D72" s="5">
        <v>0.43365680839832899</v>
      </c>
      <c r="E72" s="61">
        <v>0.126202112554095</v>
      </c>
      <c r="F72" s="5">
        <v>0.117105990280458</v>
      </c>
      <c r="G72" s="5">
        <v>3.0865390686924898E-2</v>
      </c>
      <c r="H72" s="61">
        <v>2.7971568604437801E-2</v>
      </c>
      <c r="I72" s="61">
        <v>0.103362170198632</v>
      </c>
      <c r="J72" s="61">
        <v>1.20983477344402E-2</v>
      </c>
      <c r="L72" s="5">
        <v>8.4714994018926307E-2</v>
      </c>
      <c r="M72" s="5">
        <v>8.4714994018926307E-2</v>
      </c>
      <c r="N72" s="5">
        <v>0.10225452989313701</v>
      </c>
      <c r="O72" s="61">
        <v>0.225031565211225</v>
      </c>
      <c r="P72" s="5">
        <v>9.5184111142637501E-2</v>
      </c>
      <c r="Q72" s="5">
        <v>0.11609714497955601</v>
      </c>
      <c r="R72" s="61">
        <v>0.16335043051936499</v>
      </c>
      <c r="S72" s="61">
        <v>0.18754702770172499</v>
      </c>
      <c r="T72" s="61">
        <v>0.25789602506498899</v>
      </c>
    </row>
    <row r="73" spans="1:20" ht="13.2" customHeight="1" x14ac:dyDescent="0.3">
      <c r="A73" s="10" t="s">
        <v>157</v>
      </c>
      <c r="B73" s="140">
        <v>486979.767815297</v>
      </c>
      <c r="C73" s="140">
        <v>207972.869850541</v>
      </c>
      <c r="D73" s="111">
        <v>0.55288879675096403</v>
      </c>
      <c r="E73" s="111">
        <v>0.14037433507914401</v>
      </c>
      <c r="F73" s="11">
        <v>0.113026322342965</v>
      </c>
      <c r="G73" s="111">
        <v>2.5469345922619398E-2</v>
      </c>
      <c r="H73" s="111">
        <v>2.1787754312034999E-4</v>
      </c>
      <c r="I73" s="111">
        <v>4.84587080509849E-2</v>
      </c>
      <c r="J73" s="111">
        <v>2.1386162251638202E-3</v>
      </c>
      <c r="L73" s="111">
        <v>0.17370194375287301</v>
      </c>
      <c r="M73" s="111">
        <v>0.158123169017619</v>
      </c>
      <c r="N73" s="111">
        <v>0.151130196101429</v>
      </c>
      <c r="O73" s="111">
        <v>0.322207019596364</v>
      </c>
      <c r="P73" s="11">
        <v>9.6855931541847906E-2</v>
      </c>
      <c r="Q73" s="111">
        <v>0.29420825531964301</v>
      </c>
      <c r="R73" s="111">
        <v>27.404018959269401</v>
      </c>
      <c r="S73" s="111">
        <v>0.19846867574579399</v>
      </c>
      <c r="T73" s="111">
        <v>0.72713782797342597</v>
      </c>
    </row>
    <row r="74" spans="1:20" ht="169.2" customHeight="1" x14ac:dyDescent="0.3">
      <c r="A74" s="165" t="s">
        <v>598</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P4:P6"/>
    <mergeCell ref="Q4:Q6"/>
    <mergeCell ref="R4:R6"/>
    <mergeCell ref="A3:A7"/>
    <mergeCell ref="B4:B7"/>
    <mergeCell ref="B3:C3"/>
    <mergeCell ref="L3:T3"/>
    <mergeCell ref="D3:J3"/>
    <mergeCell ref="C4:C7"/>
    <mergeCell ref="D4:D7"/>
    <mergeCell ref="E4:E7"/>
    <mergeCell ref="L4:M6"/>
    <mergeCell ref="N4:N6"/>
    <mergeCell ref="O4:O6"/>
    <mergeCell ref="N7:T7"/>
    <mergeCell ref="S4:S6"/>
    <mergeCell ref="T4:T6"/>
    <mergeCell ref="F4:F7"/>
    <mergeCell ref="G4:G7"/>
    <mergeCell ref="H4:H7"/>
    <mergeCell ref="I4:I7"/>
    <mergeCell ref="J4:J7"/>
  </mergeCells>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T90"/>
  <sheetViews>
    <sheetView showGridLines="0" workbookViewId="0"/>
  </sheetViews>
  <sheetFormatPr baseColWidth="10" defaultRowHeight="14.4" x14ac:dyDescent="0.3"/>
  <cols>
    <col min="1" max="1" width="47.6640625" customWidth="1"/>
    <col min="2" max="10" width="13.6640625" customWidth="1"/>
    <col min="12" max="20" width="13.6640625" customWidth="1"/>
  </cols>
  <sheetData>
    <row r="1" spans="1:20" ht="13.2" customHeight="1" x14ac:dyDescent="0.3">
      <c r="A1" s="2" t="s">
        <v>403</v>
      </c>
      <c r="J1" s="14" t="str">
        <f>HYPERLINK("#'Verzeichnis'!A1", "Zurück zum Verzeichnis")</f>
        <v>Zurück zum Verzeichnis</v>
      </c>
      <c r="O1" s="1"/>
    </row>
    <row r="2" spans="1:20" ht="13.2" customHeight="1" x14ac:dyDescent="0.3">
      <c r="A2" s="170" t="s">
        <v>44</v>
      </c>
      <c r="B2" s="166"/>
      <c r="C2" s="166"/>
      <c r="D2" s="166"/>
      <c r="E2" s="166"/>
      <c r="F2" s="166"/>
      <c r="G2" s="166"/>
      <c r="H2" s="166"/>
      <c r="I2" s="166"/>
      <c r="J2" s="166"/>
    </row>
    <row r="3" spans="1:20" ht="13.2" customHeight="1" x14ac:dyDescent="0.3">
      <c r="A3" s="174" t="s">
        <v>371</v>
      </c>
      <c r="B3" s="167" t="s">
        <v>79</v>
      </c>
      <c r="C3" s="167"/>
      <c r="D3" s="167" t="s">
        <v>86</v>
      </c>
      <c r="E3" s="166"/>
      <c r="F3" s="166"/>
      <c r="G3" s="166"/>
      <c r="H3" s="166"/>
      <c r="I3" s="167" t="s">
        <v>80</v>
      </c>
      <c r="J3" s="167"/>
      <c r="L3" s="167" t="s">
        <v>73</v>
      </c>
      <c r="M3" s="167"/>
      <c r="N3" s="167"/>
      <c r="O3" s="166"/>
      <c r="P3" s="166"/>
      <c r="Q3" s="166"/>
      <c r="R3" s="166"/>
      <c r="S3" s="167"/>
      <c r="T3" s="167"/>
    </row>
    <row r="4" spans="1:20" ht="13.2" customHeight="1" x14ac:dyDescent="0.3">
      <c r="A4" s="166"/>
      <c r="B4" s="167" t="s">
        <v>176</v>
      </c>
      <c r="C4" s="167" t="s">
        <v>177</v>
      </c>
      <c r="D4" s="173" t="s">
        <v>385</v>
      </c>
      <c r="E4" s="173" t="s">
        <v>181</v>
      </c>
      <c r="F4" s="173" t="s">
        <v>95</v>
      </c>
      <c r="G4" s="173" t="s">
        <v>96</v>
      </c>
      <c r="H4" s="173" t="s">
        <v>97</v>
      </c>
      <c r="I4" s="167" t="s">
        <v>176</v>
      </c>
      <c r="J4" s="167" t="s">
        <v>177</v>
      </c>
      <c r="L4" s="167" t="s">
        <v>79</v>
      </c>
      <c r="M4" s="167"/>
      <c r="N4" s="173" t="s">
        <v>385</v>
      </c>
      <c r="O4" s="173" t="s">
        <v>181</v>
      </c>
      <c r="P4" s="173" t="s">
        <v>95</v>
      </c>
      <c r="Q4" s="173" t="s">
        <v>96</v>
      </c>
      <c r="R4" s="173" t="s">
        <v>97</v>
      </c>
      <c r="S4" s="167" t="s">
        <v>80</v>
      </c>
      <c r="T4" s="167"/>
    </row>
    <row r="5" spans="1:20" ht="13.2" customHeight="1" x14ac:dyDescent="0.3">
      <c r="A5" s="166"/>
      <c r="B5" s="167"/>
      <c r="C5" s="167"/>
      <c r="D5" s="173"/>
      <c r="E5" s="173"/>
      <c r="F5" s="173"/>
      <c r="G5" s="173"/>
      <c r="H5" s="173"/>
      <c r="I5" s="167"/>
      <c r="J5" s="167"/>
      <c r="L5" s="167"/>
      <c r="M5" s="167"/>
      <c r="N5" s="173"/>
      <c r="O5" s="173"/>
      <c r="P5" s="173"/>
      <c r="Q5" s="173"/>
      <c r="R5" s="173"/>
      <c r="S5" s="167"/>
      <c r="T5" s="167"/>
    </row>
    <row r="6" spans="1:20" ht="13.2" customHeight="1" x14ac:dyDescent="0.3">
      <c r="A6" s="166"/>
      <c r="B6" s="167"/>
      <c r="C6" s="167"/>
      <c r="D6" s="173"/>
      <c r="E6" s="173"/>
      <c r="F6" s="173"/>
      <c r="G6" s="173"/>
      <c r="H6" s="173"/>
      <c r="I6" s="167"/>
      <c r="J6" s="167"/>
      <c r="L6" s="167"/>
      <c r="M6" s="167"/>
      <c r="N6" s="173"/>
      <c r="O6" s="173"/>
      <c r="P6" s="173"/>
      <c r="Q6" s="173"/>
      <c r="R6" s="173"/>
      <c r="S6" s="167"/>
      <c r="T6" s="167"/>
    </row>
    <row r="7" spans="1:20" ht="13.2" customHeight="1" x14ac:dyDescent="0.3">
      <c r="A7" s="166" t="s">
        <v>372</v>
      </c>
      <c r="B7" s="167" t="s">
        <v>350</v>
      </c>
      <c r="C7" s="167" t="s">
        <v>351</v>
      </c>
      <c r="D7" s="173" t="s">
        <v>386</v>
      </c>
      <c r="E7" s="173" t="s">
        <v>387</v>
      </c>
      <c r="F7" s="173" t="s">
        <v>388</v>
      </c>
      <c r="G7" s="173" t="s">
        <v>389</v>
      </c>
      <c r="H7" s="173" t="s">
        <v>390</v>
      </c>
      <c r="I7" s="167" t="s">
        <v>358</v>
      </c>
      <c r="J7" s="167" t="s">
        <v>359</v>
      </c>
      <c r="K7" t="s">
        <v>66</v>
      </c>
      <c r="L7" s="16" t="s">
        <v>176</v>
      </c>
      <c r="M7" s="16" t="s">
        <v>177</v>
      </c>
      <c r="N7" s="173" t="s">
        <v>177</v>
      </c>
      <c r="O7" s="173" t="s">
        <v>391</v>
      </c>
      <c r="P7" s="173" t="s">
        <v>392</v>
      </c>
      <c r="Q7" s="173" t="s">
        <v>393</v>
      </c>
      <c r="R7" s="173" t="s">
        <v>394</v>
      </c>
      <c r="S7" s="16" t="s">
        <v>176</v>
      </c>
      <c r="T7" s="16" t="s">
        <v>177</v>
      </c>
    </row>
    <row r="8" spans="1:20" ht="13.2" customHeight="1" x14ac:dyDescent="0.3">
      <c r="A8" s="28" t="s">
        <v>122</v>
      </c>
      <c r="B8" s="137">
        <v>187762.948588342</v>
      </c>
      <c r="C8" s="137">
        <v>155847.16354386599</v>
      </c>
      <c r="D8" s="6">
        <v>7.0321741807080097E-3</v>
      </c>
      <c r="E8" s="6">
        <v>6.2070481383911698E-3</v>
      </c>
      <c r="F8" s="6">
        <v>2.8844553670417002E-2</v>
      </c>
      <c r="G8" s="6">
        <v>3.08314894317477E-3</v>
      </c>
      <c r="H8" s="6">
        <v>0.112520713300923</v>
      </c>
      <c r="I8" s="137">
        <v>202944.63299948501</v>
      </c>
      <c r="J8" s="137">
        <v>168448.278253041</v>
      </c>
      <c r="L8" s="6">
        <v>3.0731660130529099E-2</v>
      </c>
      <c r="M8" s="6">
        <v>2.40355808452902E-2</v>
      </c>
      <c r="N8" s="6">
        <v>4.8133420855892901E-2</v>
      </c>
      <c r="O8" s="6">
        <v>4.2015760013681999E-2</v>
      </c>
      <c r="P8" s="6">
        <v>2.7365361370397301E-2</v>
      </c>
      <c r="Q8" s="6">
        <v>0.137407686718966</v>
      </c>
      <c r="R8" s="6">
        <v>2.0787165174833699E-2</v>
      </c>
      <c r="S8" s="6">
        <v>2.0138058029590698E-2</v>
      </c>
      <c r="T8" s="6">
        <v>1.39974753902492E-2</v>
      </c>
    </row>
    <row r="9" spans="1:20" ht="13.2" customHeight="1" x14ac:dyDescent="0.3">
      <c r="A9" s="1" t="s">
        <v>156</v>
      </c>
      <c r="B9" s="124">
        <v>140824.01047257401</v>
      </c>
      <c r="C9" s="124">
        <v>140824.01047257401</v>
      </c>
      <c r="D9" s="5">
        <v>9.1709682211013801E-3</v>
      </c>
      <c r="E9" s="5">
        <v>7.7254113291468397E-3</v>
      </c>
      <c r="F9" s="5">
        <v>2.9853557257000601E-2</v>
      </c>
      <c r="G9" s="61">
        <v>2.99334223424847E-3</v>
      </c>
      <c r="H9" s="5">
        <v>0.116288479659682</v>
      </c>
      <c r="I9" s="124">
        <v>156218.71617853601</v>
      </c>
      <c r="J9" s="124">
        <v>156218.71617853601</v>
      </c>
      <c r="L9" s="5">
        <v>2.9811963484620299E-2</v>
      </c>
      <c r="M9" s="5">
        <v>2.9811963484620299E-2</v>
      </c>
      <c r="N9" s="5">
        <v>5.0518818399967101E-2</v>
      </c>
      <c r="O9" s="5">
        <v>4.3242480119918901E-2</v>
      </c>
      <c r="P9" s="5">
        <v>2.8827129042862599E-2</v>
      </c>
      <c r="Q9" s="61">
        <v>0.16501192447302801</v>
      </c>
      <c r="R9" s="5">
        <v>2.3351959548409001E-2</v>
      </c>
      <c r="S9" s="5">
        <v>1.72453369191145E-2</v>
      </c>
      <c r="T9" s="5">
        <v>1.72453369191145E-2</v>
      </c>
    </row>
    <row r="10" spans="1:20" ht="13.2" customHeight="1" x14ac:dyDescent="0.3">
      <c r="A10" s="7" t="s">
        <v>157</v>
      </c>
      <c r="B10" s="125">
        <v>434113.36833845801</v>
      </c>
      <c r="C10" s="125">
        <v>190435.13156435301</v>
      </c>
      <c r="D10" s="8">
        <v>3.3908230472902302E-3</v>
      </c>
      <c r="E10" s="8">
        <v>3.62199627216238E-3</v>
      </c>
      <c r="F10" s="8">
        <v>2.7126699457136499E-2</v>
      </c>
      <c r="G10" s="52">
        <v>3.2360471442923798E-3</v>
      </c>
      <c r="H10" s="8">
        <v>0.106105995454414</v>
      </c>
      <c r="I10" s="125">
        <v>448177.04949896899</v>
      </c>
      <c r="J10" s="125">
        <v>196604.531466346</v>
      </c>
      <c r="L10" s="8">
        <v>5.47886403601653E-2</v>
      </c>
      <c r="M10" s="8">
        <v>4.3990996546113999E-2</v>
      </c>
      <c r="N10" s="8">
        <v>0.111889736106385</v>
      </c>
      <c r="O10" s="8">
        <v>0.120800026496999</v>
      </c>
      <c r="P10" s="8">
        <v>6.9718851774319704E-2</v>
      </c>
      <c r="Q10" s="52">
        <v>0.284790548931183</v>
      </c>
      <c r="R10" s="8">
        <v>4.7566232517906898E-2</v>
      </c>
      <c r="S10" s="8">
        <v>3.2711903080599999E-2</v>
      </c>
      <c r="T10" s="8">
        <v>2.44888787659325E-2</v>
      </c>
    </row>
    <row r="11" spans="1:20" ht="13.2" customHeight="1" x14ac:dyDescent="0.3">
      <c r="A11" s="28" t="s">
        <v>213</v>
      </c>
      <c r="B11" s="137">
        <v>238480.85274665701</v>
      </c>
      <c r="C11" s="137">
        <v>182309.58217187601</v>
      </c>
      <c r="D11" s="6">
        <v>5.88636564279692E-3</v>
      </c>
      <c r="E11" s="6">
        <v>4.5465649475632504E-3</v>
      </c>
      <c r="F11" s="6">
        <v>2.8455181395945901E-2</v>
      </c>
      <c r="G11" s="106">
        <v>1.2692760363703199E-3</v>
      </c>
      <c r="H11" s="6">
        <v>0.109009018803505</v>
      </c>
      <c r="I11" s="137">
        <v>257150.582353354</v>
      </c>
      <c r="J11" s="137">
        <v>196581.883552293</v>
      </c>
      <c r="L11" s="6">
        <v>2.5031669202081601E-2</v>
      </c>
      <c r="M11" s="6">
        <v>2.2273770095431099E-2</v>
      </c>
      <c r="N11" s="6">
        <v>8.3992794795478096E-2</v>
      </c>
      <c r="O11" s="6">
        <v>8.0558431061390601E-2</v>
      </c>
      <c r="P11" s="6">
        <v>3.1299964135774599E-2</v>
      </c>
      <c r="Q11" s="106">
        <v>0.23727358041948701</v>
      </c>
      <c r="R11" s="6">
        <v>2.6790492884034199E-2</v>
      </c>
      <c r="S11" s="6">
        <v>2.8112366026564001E-2</v>
      </c>
      <c r="T11" s="6">
        <v>2.0830803596799698E-2</v>
      </c>
    </row>
    <row r="12" spans="1:20" ht="13.2" customHeight="1" x14ac:dyDescent="0.3">
      <c r="A12" s="1" t="s">
        <v>156</v>
      </c>
      <c r="B12" s="124">
        <v>202405.032763105</v>
      </c>
      <c r="C12" s="124">
        <v>202405.032763105</v>
      </c>
      <c r="D12" s="5">
        <v>7.7313149997269501E-3</v>
      </c>
      <c r="E12" s="5">
        <v>5.0370484673649104E-3</v>
      </c>
      <c r="F12" s="5">
        <v>2.9574666312250201E-2</v>
      </c>
      <c r="G12" s="61">
        <v>1.59432368308035E-3</v>
      </c>
      <c r="H12" s="5">
        <v>0.109377522825462</v>
      </c>
      <c r="I12" s="124">
        <v>196185.361060717</v>
      </c>
      <c r="J12" s="124">
        <v>196185.361060717</v>
      </c>
      <c r="L12" s="5">
        <v>2.6839133569553399E-2</v>
      </c>
      <c r="M12" s="5">
        <v>2.6839133569553399E-2</v>
      </c>
      <c r="N12" s="5">
        <v>8.2207233459057602E-2</v>
      </c>
      <c r="O12" s="5">
        <v>9.3925294655538893E-2</v>
      </c>
      <c r="P12" s="5">
        <v>3.41002027505629E-2</v>
      </c>
      <c r="Q12" s="61">
        <v>0.245020540917815</v>
      </c>
      <c r="R12" s="5">
        <v>3.2619727756989202E-2</v>
      </c>
      <c r="S12" s="5">
        <v>2.71087363401105E-2</v>
      </c>
      <c r="T12" s="5">
        <v>2.71087363401105E-2</v>
      </c>
    </row>
    <row r="13" spans="1:20" ht="13.2" customHeight="1" x14ac:dyDescent="0.3">
      <c r="A13" s="7" t="s">
        <v>157</v>
      </c>
      <c r="B13" s="125">
        <v>340140.55836432299</v>
      </c>
      <c r="C13" s="125">
        <v>156289.854245058</v>
      </c>
      <c r="D13" s="52">
        <v>2.7926529957219199E-3</v>
      </c>
      <c r="E13" s="8">
        <v>3.7240951801994302E-3</v>
      </c>
      <c r="F13" s="8">
        <v>2.65779674600886E-2</v>
      </c>
      <c r="G13" s="52">
        <v>7.2421824833318995E-4</v>
      </c>
      <c r="H13" s="8">
        <v>0.10839109097315899</v>
      </c>
      <c r="I13" s="125">
        <v>428947.27200174402</v>
      </c>
      <c r="J13" s="125">
        <v>197095.30360728601</v>
      </c>
      <c r="L13" s="8">
        <v>4.06193007696816E-2</v>
      </c>
      <c r="M13" s="8">
        <v>3.4802676072805502E-2</v>
      </c>
      <c r="N13" s="52">
        <v>0.18927752465887501</v>
      </c>
      <c r="O13" s="8">
        <v>0.124255918539304</v>
      </c>
      <c r="P13" s="8">
        <v>6.2112836547527202E-2</v>
      </c>
      <c r="Q13" s="52">
        <v>0.53436428129354696</v>
      </c>
      <c r="R13" s="8">
        <v>4.1451589812413703E-2</v>
      </c>
      <c r="S13" s="8">
        <v>3.8404165246315798E-2</v>
      </c>
      <c r="T13" s="8">
        <v>3.3535392552539303E-2</v>
      </c>
    </row>
    <row r="14" spans="1:20" ht="13.2" customHeight="1" x14ac:dyDescent="0.3">
      <c r="A14" s="28" t="s">
        <v>214</v>
      </c>
      <c r="B14" s="138">
        <v>417606.08333333302</v>
      </c>
      <c r="C14" s="138">
        <v>208803.04166666701</v>
      </c>
      <c r="D14" s="106">
        <v>2.4009867353065799E-3</v>
      </c>
      <c r="E14" s="106">
        <v>6.5462408453899803E-3</v>
      </c>
      <c r="F14" s="106">
        <v>2.81313750019207E-2</v>
      </c>
      <c r="G14" s="106">
        <v>1.21986968181538E-2</v>
      </c>
      <c r="H14" s="106">
        <v>0.152474032047346</v>
      </c>
      <c r="I14" s="138">
        <v>440550.91666666698</v>
      </c>
      <c r="J14" s="137">
        <v>220275.45833333299</v>
      </c>
      <c r="L14" s="106">
        <v>0.64420359612665701</v>
      </c>
      <c r="M14" s="106">
        <v>0.28958618375546902</v>
      </c>
      <c r="N14" s="106">
        <v>0.24777484193301599</v>
      </c>
      <c r="O14" s="106">
        <v>0.27840962362091098</v>
      </c>
      <c r="P14" s="106">
        <v>0.28825686171425802</v>
      </c>
      <c r="Q14" s="106">
        <v>0.35233174801308098</v>
      </c>
      <c r="R14" s="106">
        <v>0.306317277769378</v>
      </c>
      <c r="S14" s="106">
        <v>0.37163470201089699</v>
      </c>
      <c r="T14" s="6">
        <v>0.102807012171172</v>
      </c>
    </row>
    <row r="15" spans="1:20" ht="13.2" customHeight="1" x14ac:dyDescent="0.3">
      <c r="A15" s="1" t="s">
        <v>156</v>
      </c>
      <c r="B15" s="127">
        <v>75962.125</v>
      </c>
      <c r="C15" s="127">
        <v>75962.125</v>
      </c>
      <c r="D15" s="61">
        <v>1.8347959591704401E-3</v>
      </c>
      <c r="E15" s="61">
        <v>1.6389746863979902E-2</v>
      </c>
      <c r="F15" s="61">
        <v>3.6465541215441301E-2</v>
      </c>
      <c r="G15" s="61">
        <v>1.46174820675435E-2</v>
      </c>
      <c r="H15" s="61">
        <v>0.119289711813618</v>
      </c>
      <c r="I15" s="124">
        <v>174762.125</v>
      </c>
      <c r="J15" s="124">
        <v>174762.125</v>
      </c>
      <c r="L15" s="61">
        <v>0.203584393826198</v>
      </c>
      <c r="M15" s="61">
        <v>0.203584393826198</v>
      </c>
      <c r="N15" s="61">
        <v>0.53513234005576504</v>
      </c>
      <c r="O15" s="61">
        <v>0.47614625941294902</v>
      </c>
      <c r="P15" s="61">
        <v>0.29337397075397798</v>
      </c>
      <c r="Q15" s="61">
        <v>1</v>
      </c>
      <c r="R15" s="61">
        <v>0.250287458404442</v>
      </c>
      <c r="S15" s="5">
        <v>0.10502771296385</v>
      </c>
      <c r="T15" s="5">
        <v>0.10502771296385</v>
      </c>
    </row>
    <row r="16" spans="1:20" ht="13.2" customHeight="1" x14ac:dyDescent="0.3">
      <c r="A16" s="7" t="s">
        <v>157</v>
      </c>
      <c r="B16" s="125" t="s">
        <v>158</v>
      </c>
      <c r="C16" s="125" t="s">
        <v>158</v>
      </c>
      <c r="D16" s="8" t="s">
        <v>158</v>
      </c>
      <c r="E16" s="8" t="s">
        <v>158</v>
      </c>
      <c r="F16" s="8" t="s">
        <v>158</v>
      </c>
      <c r="G16" s="8" t="s">
        <v>158</v>
      </c>
      <c r="H16" s="8" t="s">
        <v>158</v>
      </c>
      <c r="I16" s="125" t="s">
        <v>158</v>
      </c>
      <c r="J16" s="125" t="s">
        <v>158</v>
      </c>
      <c r="L16" s="8" t="s">
        <v>158</v>
      </c>
      <c r="M16" s="8" t="s">
        <v>158</v>
      </c>
      <c r="N16" s="8" t="s">
        <v>158</v>
      </c>
      <c r="O16" s="8" t="s">
        <v>158</v>
      </c>
      <c r="P16" s="8" t="s">
        <v>158</v>
      </c>
      <c r="Q16" s="8" t="s">
        <v>158</v>
      </c>
      <c r="R16" s="8" t="s">
        <v>158</v>
      </c>
      <c r="S16" s="8" t="s">
        <v>158</v>
      </c>
      <c r="T16" s="8" t="s">
        <v>158</v>
      </c>
    </row>
    <row r="17" spans="1:20" ht="13.2" customHeight="1" x14ac:dyDescent="0.3">
      <c r="A17" s="28" t="s">
        <v>162</v>
      </c>
      <c r="B17" s="137">
        <v>292453.01851649198</v>
      </c>
      <c r="C17" s="137">
        <v>259932.948454778</v>
      </c>
      <c r="D17" s="106">
        <v>7.04712054314906E-3</v>
      </c>
      <c r="E17" s="106">
        <v>3.6475569356714198E-3</v>
      </c>
      <c r="F17" s="6">
        <v>2.5614813366401899E-2</v>
      </c>
      <c r="G17" s="106">
        <v>1.65434595790587E-2</v>
      </c>
      <c r="H17" s="6">
        <v>8.3982000885274896E-2</v>
      </c>
      <c r="I17" s="137">
        <v>289891.29201328102</v>
      </c>
      <c r="J17" s="137">
        <v>257656.07975808301</v>
      </c>
      <c r="L17" s="6">
        <v>0.12610080897940401</v>
      </c>
      <c r="M17" s="6">
        <v>0.100278960695922</v>
      </c>
      <c r="N17" s="106">
        <v>0.26920620911446203</v>
      </c>
      <c r="O17" s="106">
        <v>0.30159702343359401</v>
      </c>
      <c r="P17" s="6">
        <v>0.11772138780420401</v>
      </c>
      <c r="Q17" s="106">
        <v>0.50275543341864903</v>
      </c>
      <c r="R17" s="6">
        <v>0.122742763828992</v>
      </c>
      <c r="S17" s="6">
        <v>0.12625672798472601</v>
      </c>
      <c r="T17" s="6">
        <v>0.124714476365874</v>
      </c>
    </row>
    <row r="18" spans="1:20" ht="13.2" customHeight="1" x14ac:dyDescent="0.3">
      <c r="A18" s="1" t="s">
        <v>156</v>
      </c>
      <c r="B18" s="124">
        <v>245314.38842320401</v>
      </c>
      <c r="C18" s="124">
        <v>245314.38842320401</v>
      </c>
      <c r="D18" s="61">
        <v>9.6026492255945096E-3</v>
      </c>
      <c r="E18" s="61">
        <v>3.9694028675115603E-3</v>
      </c>
      <c r="F18" s="5">
        <v>2.4801811718920399E-2</v>
      </c>
      <c r="G18" s="61">
        <v>2.2542687945070101E-2</v>
      </c>
      <c r="H18" s="5">
        <v>9.3786324030687304E-2</v>
      </c>
      <c r="I18" s="124">
        <v>262242.47408148798</v>
      </c>
      <c r="J18" s="124">
        <v>262242.47408148798</v>
      </c>
      <c r="L18" s="5">
        <v>0.111819332044062</v>
      </c>
      <c r="M18" s="5">
        <v>0.111819332044062</v>
      </c>
      <c r="N18" s="61">
        <v>0.22928647194038701</v>
      </c>
      <c r="O18" s="61">
        <v>0.33601213324168899</v>
      </c>
      <c r="P18" s="5">
        <v>0.142894796269603</v>
      </c>
      <c r="Q18" s="61">
        <v>0.44992899941077802</v>
      </c>
      <c r="R18" s="5">
        <v>0.132818635435937</v>
      </c>
      <c r="S18" s="5">
        <v>0.14299973512886999</v>
      </c>
      <c r="T18" s="5">
        <v>0.14299973512886999</v>
      </c>
    </row>
    <row r="19" spans="1:20" ht="13.2" customHeight="1" x14ac:dyDescent="0.3">
      <c r="A19" s="7" t="s">
        <v>157</v>
      </c>
      <c r="B19" s="125" t="s">
        <v>158</v>
      </c>
      <c r="C19" s="125" t="s">
        <v>158</v>
      </c>
      <c r="D19" s="8" t="s">
        <v>158</v>
      </c>
      <c r="E19" s="8" t="s">
        <v>158</v>
      </c>
      <c r="F19" s="8" t="s">
        <v>158</v>
      </c>
      <c r="G19" s="8" t="s">
        <v>158</v>
      </c>
      <c r="H19" s="8" t="s">
        <v>158</v>
      </c>
      <c r="I19" s="125" t="s">
        <v>158</v>
      </c>
      <c r="J19" s="125" t="s">
        <v>158</v>
      </c>
      <c r="L19" s="8" t="s">
        <v>158</v>
      </c>
      <c r="M19" s="8" t="s">
        <v>158</v>
      </c>
      <c r="N19" s="8" t="s">
        <v>158</v>
      </c>
      <c r="O19" s="8" t="s">
        <v>158</v>
      </c>
      <c r="P19" s="8" t="s">
        <v>158</v>
      </c>
      <c r="Q19" s="8" t="s">
        <v>158</v>
      </c>
      <c r="R19" s="8" t="s">
        <v>158</v>
      </c>
      <c r="S19" s="8" t="s">
        <v>158</v>
      </c>
      <c r="T19" s="8" t="s">
        <v>158</v>
      </c>
    </row>
    <row r="20" spans="1:20" ht="13.2" customHeight="1" x14ac:dyDescent="0.3">
      <c r="A20" s="28" t="s">
        <v>167</v>
      </c>
      <c r="B20" s="137">
        <v>367243.46850132599</v>
      </c>
      <c r="C20" s="137">
        <v>280548.70845997997</v>
      </c>
      <c r="D20" s="106">
        <v>1.00958323277E-2</v>
      </c>
      <c r="E20" s="106">
        <v>5.2083190523489102E-3</v>
      </c>
      <c r="F20" s="6">
        <v>3.46682841776286E-2</v>
      </c>
      <c r="G20" s="106">
        <v>1.46917717832665E-2</v>
      </c>
      <c r="H20" s="106">
        <v>0.11356891558528601</v>
      </c>
      <c r="I20" s="137">
        <v>242728.48806366001</v>
      </c>
      <c r="J20" s="137">
        <v>185427.84194528899</v>
      </c>
      <c r="L20" s="6">
        <v>0.111633809825188</v>
      </c>
      <c r="M20" s="6">
        <v>8.46794680828587E-2</v>
      </c>
      <c r="N20" s="106">
        <v>0.19037741962378599</v>
      </c>
      <c r="O20" s="106">
        <v>0.32345402898128001</v>
      </c>
      <c r="P20" s="6">
        <v>0.12635108397001299</v>
      </c>
      <c r="Q20" s="106">
        <v>0.48009008207972098</v>
      </c>
      <c r="R20" s="106">
        <v>0.199253846938337</v>
      </c>
      <c r="S20" s="6">
        <v>0.123715998689925</v>
      </c>
      <c r="T20" s="6">
        <v>9.5762866819466094E-2</v>
      </c>
    </row>
    <row r="21" spans="1:20" ht="13.2" customHeight="1" x14ac:dyDescent="0.3">
      <c r="A21" s="1" t="s">
        <v>156</v>
      </c>
      <c r="B21" s="124">
        <v>310404.27204914403</v>
      </c>
      <c r="C21" s="124">
        <v>310404.27204914403</v>
      </c>
      <c r="D21" s="61">
        <v>1.3933078250812801E-2</v>
      </c>
      <c r="E21" s="61">
        <v>6.59605488708199E-3</v>
      </c>
      <c r="F21" s="61">
        <v>3.5278695336032902E-2</v>
      </c>
      <c r="G21" s="61">
        <v>3.2379308662930399E-3</v>
      </c>
      <c r="H21" s="61">
        <v>0.12810816972828401</v>
      </c>
      <c r="I21" s="124">
        <v>194917.277314612</v>
      </c>
      <c r="J21" s="124">
        <v>194917.277314612</v>
      </c>
      <c r="L21" s="5">
        <v>0.103642427861921</v>
      </c>
      <c r="M21" s="5">
        <v>0.103642427861921</v>
      </c>
      <c r="N21" s="61">
        <v>0.16162587504596801</v>
      </c>
      <c r="O21" s="61">
        <v>0.34488547623374199</v>
      </c>
      <c r="P21" s="61">
        <v>0.15600179833775599</v>
      </c>
      <c r="Q21" s="61">
        <v>0.45937575779106599</v>
      </c>
      <c r="R21" s="61">
        <v>0.24236989299178799</v>
      </c>
      <c r="S21" s="5">
        <v>0.12990359492565001</v>
      </c>
      <c r="T21" s="5">
        <v>0.12990359492565001</v>
      </c>
    </row>
    <row r="22" spans="1:20" ht="13.2" customHeight="1" x14ac:dyDescent="0.3">
      <c r="A22" s="7" t="s">
        <v>157</v>
      </c>
      <c r="B22" s="139">
        <v>543005.37991858902</v>
      </c>
      <c r="C22" s="125">
        <v>239781.28520071899</v>
      </c>
      <c r="D22" s="52">
        <v>3.3128602704934102E-3</v>
      </c>
      <c r="E22" s="52">
        <v>2.7552645496177102E-3</v>
      </c>
      <c r="F22" s="52">
        <v>3.3589280664738E-2</v>
      </c>
      <c r="G22" s="52">
        <v>3.4938345613618603E-2</v>
      </c>
      <c r="H22" s="8">
        <v>8.7868359363291806E-2</v>
      </c>
      <c r="I22" s="139">
        <v>390573.466757124</v>
      </c>
      <c r="J22" s="125">
        <v>172470.12881965199</v>
      </c>
      <c r="L22" s="52">
        <v>0.207305680525743</v>
      </c>
      <c r="M22" s="8">
        <v>0.13089578545816599</v>
      </c>
      <c r="N22" s="52">
        <v>0.37447457547961799</v>
      </c>
      <c r="O22" s="52">
        <v>0.451653748848592</v>
      </c>
      <c r="P22" s="52">
        <v>0.19290221407886601</v>
      </c>
      <c r="Q22" s="52">
        <v>0.64810538838366905</v>
      </c>
      <c r="R22" s="8">
        <v>0.115709981651823</v>
      </c>
      <c r="S22" s="52">
        <v>0.18877061660373601</v>
      </c>
      <c r="T22" s="8">
        <v>0.12535628891407</v>
      </c>
    </row>
    <row r="23" spans="1:20" ht="13.2" customHeight="1" x14ac:dyDescent="0.3">
      <c r="A23" s="28" t="s">
        <v>168</v>
      </c>
      <c r="B23" s="137">
        <v>347190.96116339799</v>
      </c>
      <c r="C23" s="137">
        <v>280239.86767042201</v>
      </c>
      <c r="D23" s="106">
        <v>5.9597658301196602E-3</v>
      </c>
      <c r="E23" s="106">
        <v>3.3891936753116299E-3</v>
      </c>
      <c r="F23" s="6">
        <v>3.0997579733072302E-2</v>
      </c>
      <c r="G23" s="6">
        <v>0</v>
      </c>
      <c r="H23" s="6">
        <v>9.6093726007750402E-2</v>
      </c>
      <c r="I23" s="137">
        <v>309367.820566729</v>
      </c>
      <c r="J23" s="137">
        <v>249710.40952965501</v>
      </c>
      <c r="L23" s="6">
        <v>0.117995721277025</v>
      </c>
      <c r="M23" s="6">
        <v>9.3576941265598804E-2</v>
      </c>
      <c r="N23" s="106">
        <v>0.30900717486656798</v>
      </c>
      <c r="O23" s="106">
        <v>0.20853377841867801</v>
      </c>
      <c r="P23" s="6">
        <v>8.9468524569320002E-2</v>
      </c>
      <c r="Q23" s="6" t="s">
        <v>158</v>
      </c>
      <c r="R23" s="6">
        <v>0.118086958668568</v>
      </c>
      <c r="S23" s="6">
        <v>0.12498191900470999</v>
      </c>
      <c r="T23" s="6">
        <v>9.4787287964303496E-2</v>
      </c>
    </row>
    <row r="24" spans="1:20" ht="13.2" customHeight="1" x14ac:dyDescent="0.3">
      <c r="A24" s="1" t="s">
        <v>156</v>
      </c>
      <c r="B24" s="124">
        <v>278001.37943153997</v>
      </c>
      <c r="C24" s="124">
        <v>278001.37943153997</v>
      </c>
      <c r="D24" s="61">
        <v>7.86359718314808E-3</v>
      </c>
      <c r="E24" s="61">
        <v>4.24731531851677E-3</v>
      </c>
      <c r="F24" s="5">
        <v>2.9056182099889801E-2</v>
      </c>
      <c r="G24" s="5">
        <v>0</v>
      </c>
      <c r="H24" s="5">
        <v>0.10132491341317</v>
      </c>
      <c r="I24" s="124">
        <v>224758.389924613</v>
      </c>
      <c r="J24" s="124">
        <v>224758.389924613</v>
      </c>
      <c r="L24" s="5">
        <v>9.3012574193878705E-2</v>
      </c>
      <c r="M24" s="5">
        <v>9.3012574193878705E-2</v>
      </c>
      <c r="N24" s="61">
        <v>0.32122303962030102</v>
      </c>
      <c r="O24" s="61">
        <v>0.232582824133932</v>
      </c>
      <c r="P24" s="5">
        <v>8.2609260458968603E-2</v>
      </c>
      <c r="Q24" s="5" t="s">
        <v>158</v>
      </c>
      <c r="R24" s="5">
        <v>0.11185904483491101</v>
      </c>
      <c r="S24" s="5">
        <v>0.113924079985137</v>
      </c>
      <c r="T24" s="5">
        <v>0.113924079985137</v>
      </c>
    </row>
    <row r="25" spans="1:20" ht="13.2" customHeight="1" x14ac:dyDescent="0.3">
      <c r="A25" s="7" t="s">
        <v>157</v>
      </c>
      <c r="B25" s="139">
        <v>567610.976782504</v>
      </c>
      <c r="C25" s="139">
        <v>283805.488391252</v>
      </c>
      <c r="D25" s="52">
        <v>2.9892288471406602E-3</v>
      </c>
      <c r="E25" s="52">
        <v>2.05027146826803E-3</v>
      </c>
      <c r="F25" s="52">
        <v>3.4026731164402003E-2</v>
      </c>
      <c r="G25" s="8">
        <v>0</v>
      </c>
      <c r="H25" s="52">
        <v>8.7931534735937095E-2</v>
      </c>
      <c r="I25" s="139">
        <v>578911.46509886195</v>
      </c>
      <c r="J25" s="139">
        <v>289455.73254943098</v>
      </c>
      <c r="L25" s="52">
        <v>0.246037390780253</v>
      </c>
      <c r="M25" s="52">
        <v>0.246037390780253</v>
      </c>
      <c r="N25" s="52">
        <v>0.60115981440831801</v>
      </c>
      <c r="O25" s="52">
        <v>0.19760802551491499</v>
      </c>
      <c r="P25" s="52">
        <v>0.23150289747493799</v>
      </c>
      <c r="Q25" s="8" t="s">
        <v>158</v>
      </c>
      <c r="R25" s="52">
        <v>0.33604662010361902</v>
      </c>
      <c r="S25" s="52">
        <v>0.18751154299158601</v>
      </c>
      <c r="T25" s="52">
        <v>0.18751154299158601</v>
      </c>
    </row>
    <row r="26" spans="1:20" ht="13.2" customHeight="1" x14ac:dyDescent="0.3">
      <c r="A26" s="28" t="s">
        <v>169</v>
      </c>
      <c r="B26" s="137">
        <v>237842.631628801</v>
      </c>
      <c r="C26" s="137">
        <v>179458.135456438</v>
      </c>
      <c r="D26" s="6">
        <v>9.44368073491594E-3</v>
      </c>
      <c r="E26" s="6">
        <v>4.00181694248169E-3</v>
      </c>
      <c r="F26" s="6">
        <v>2.81034422384785E-2</v>
      </c>
      <c r="G26" s="106">
        <v>1.950045937134E-3</v>
      </c>
      <c r="H26" s="6">
        <v>0.106722757878472</v>
      </c>
      <c r="I26" s="137">
        <v>227533.43614980101</v>
      </c>
      <c r="J26" s="137">
        <v>171679.59303934599</v>
      </c>
      <c r="L26" s="6">
        <v>4.9084325023404901E-2</v>
      </c>
      <c r="M26" s="6">
        <v>3.4381730619186701E-2</v>
      </c>
      <c r="N26" s="6">
        <v>0.143190976957702</v>
      </c>
      <c r="O26" s="6">
        <v>0.143433704303493</v>
      </c>
      <c r="P26" s="6">
        <v>6.1682464949772399E-2</v>
      </c>
      <c r="Q26" s="106">
        <v>0.35348356618827498</v>
      </c>
      <c r="R26" s="6">
        <v>4.1371459254069397E-2</v>
      </c>
      <c r="S26" s="6">
        <v>4.8057495794768201E-2</v>
      </c>
      <c r="T26" s="6">
        <v>3.4497276082922398E-2</v>
      </c>
    </row>
    <row r="27" spans="1:20" ht="13.2" customHeight="1" x14ac:dyDescent="0.3">
      <c r="A27" s="1" t="s">
        <v>156</v>
      </c>
      <c r="B27" s="124">
        <v>187355.24470264401</v>
      </c>
      <c r="C27" s="124">
        <v>187355.24470264401</v>
      </c>
      <c r="D27" s="5">
        <v>1.23203908507644E-2</v>
      </c>
      <c r="E27" s="5">
        <v>5.3185984713801301E-3</v>
      </c>
      <c r="F27" s="5">
        <v>3.1809192920739901E-2</v>
      </c>
      <c r="G27" s="61">
        <v>2.3762172155406798E-3</v>
      </c>
      <c r="H27" s="5">
        <v>0.108718175355699</v>
      </c>
      <c r="I27" s="124">
        <v>177199.10573868101</v>
      </c>
      <c r="J27" s="124">
        <v>177199.10573868101</v>
      </c>
      <c r="L27" s="5">
        <v>3.9238707226942199E-2</v>
      </c>
      <c r="M27" s="5">
        <v>3.9238707226942199E-2</v>
      </c>
      <c r="N27" s="5">
        <v>0.14803240537103701</v>
      </c>
      <c r="O27" s="5">
        <v>0.147013757375653</v>
      </c>
      <c r="P27" s="5">
        <v>6.7088958338324997E-2</v>
      </c>
      <c r="Q27" s="61">
        <v>0.38864576870060602</v>
      </c>
      <c r="R27" s="5">
        <v>4.6903839339808899E-2</v>
      </c>
      <c r="S27" s="5">
        <v>4.3220643323678802E-2</v>
      </c>
      <c r="T27" s="5">
        <v>4.3220643323678802E-2</v>
      </c>
    </row>
    <row r="28" spans="1:20" ht="13.2" customHeight="1" x14ac:dyDescent="0.3">
      <c r="A28" s="7" t="s">
        <v>157</v>
      </c>
      <c r="B28" s="125">
        <v>385622.80083044001</v>
      </c>
      <c r="C28" s="125">
        <v>169309.22702224599</v>
      </c>
      <c r="D28" s="52">
        <v>5.3526521237676102E-3</v>
      </c>
      <c r="E28" s="52">
        <v>2.12919485251965E-3</v>
      </c>
      <c r="F28" s="8">
        <v>2.2833417989809299E-2</v>
      </c>
      <c r="G28" s="52">
        <v>1.34397899851333E-3</v>
      </c>
      <c r="H28" s="8">
        <v>0.10388503365122199</v>
      </c>
      <c r="I28" s="125">
        <v>374865.59805562499</v>
      </c>
      <c r="J28" s="125">
        <v>164586.23428736799</v>
      </c>
      <c r="L28" s="8">
        <v>8.6515699570784602E-2</v>
      </c>
      <c r="M28" s="8">
        <v>7.1718078687029202E-2</v>
      </c>
      <c r="N28" s="52">
        <v>0.25326420820355799</v>
      </c>
      <c r="O28" s="52">
        <v>0.228304143129822</v>
      </c>
      <c r="P28" s="8">
        <v>0.120483009846161</v>
      </c>
      <c r="Q28" s="52">
        <v>0.66052742080671101</v>
      </c>
      <c r="R28" s="8">
        <v>8.6159649877686206E-2</v>
      </c>
      <c r="S28" s="8">
        <v>7.3823074358243396E-2</v>
      </c>
      <c r="T28" s="8">
        <v>5.9858072300190301E-2</v>
      </c>
    </row>
    <row r="29" spans="1:20" ht="13.2" customHeight="1" x14ac:dyDescent="0.3">
      <c r="A29" s="28" t="s">
        <v>170</v>
      </c>
      <c r="B29" s="137">
        <v>256617.047300957</v>
      </c>
      <c r="C29" s="137">
        <v>191228.73534979299</v>
      </c>
      <c r="D29" s="106">
        <v>1.2613961323409899E-2</v>
      </c>
      <c r="E29" s="106">
        <v>3.1110214714490099E-3</v>
      </c>
      <c r="F29" s="6">
        <v>3.4377558072744799E-2</v>
      </c>
      <c r="G29" s="106">
        <v>5.7143661802424098E-3</v>
      </c>
      <c r="H29" s="6">
        <v>0.108115951795865</v>
      </c>
      <c r="I29" s="137">
        <v>271954.83509245602</v>
      </c>
      <c r="J29" s="137">
        <v>202658.31804229401</v>
      </c>
      <c r="L29" s="6">
        <v>0.14358287183541901</v>
      </c>
      <c r="M29" s="6">
        <v>6.0485188189678699E-2</v>
      </c>
      <c r="N29" s="106">
        <v>0.15844915386491701</v>
      </c>
      <c r="O29" s="106">
        <v>0.22652828322266599</v>
      </c>
      <c r="P29" s="6">
        <v>7.4026560767910504E-2</v>
      </c>
      <c r="Q29" s="106">
        <v>0.32165930950447802</v>
      </c>
      <c r="R29" s="6">
        <v>5.75708529045987E-2</v>
      </c>
      <c r="S29" s="6">
        <v>9.7113510866160394E-2</v>
      </c>
      <c r="T29" s="6">
        <v>4.31671635997362E-2</v>
      </c>
    </row>
    <row r="30" spans="1:20" ht="13.2" customHeight="1" x14ac:dyDescent="0.3">
      <c r="A30" s="1" t="s">
        <v>156</v>
      </c>
      <c r="B30" s="124">
        <v>176108.341349622</v>
      </c>
      <c r="C30" s="124">
        <v>176108.341349622</v>
      </c>
      <c r="D30" s="61">
        <v>1.6208536607792399E-2</v>
      </c>
      <c r="E30" s="61">
        <v>4.5802225190585497E-3</v>
      </c>
      <c r="F30" s="5">
        <v>4.07956363110989E-2</v>
      </c>
      <c r="G30" s="61">
        <v>4.13779515920996E-3</v>
      </c>
      <c r="H30" s="5">
        <v>0.11829395981494201</v>
      </c>
      <c r="I30" s="124">
        <v>196499.301489573</v>
      </c>
      <c r="J30" s="124">
        <v>196499.301489573</v>
      </c>
      <c r="L30" s="5">
        <v>4.7084636182503498E-2</v>
      </c>
      <c r="M30" s="5">
        <v>4.7084636182503498E-2</v>
      </c>
      <c r="N30" s="61">
        <v>0.150241279915001</v>
      </c>
      <c r="O30" s="61">
        <v>0.22989554902687601</v>
      </c>
      <c r="P30" s="5">
        <v>8.2052291391669294E-2</v>
      </c>
      <c r="Q30" s="61">
        <v>0.48876847704860699</v>
      </c>
      <c r="R30" s="5">
        <v>6.2166839540557697E-2</v>
      </c>
      <c r="S30" s="5">
        <v>5.5605020978500598E-2</v>
      </c>
      <c r="T30" s="5">
        <v>5.5605020978500598E-2</v>
      </c>
    </row>
    <row r="31" spans="1:20" ht="13.2" customHeight="1" x14ac:dyDescent="0.3">
      <c r="A31" s="7" t="s">
        <v>157</v>
      </c>
      <c r="B31" s="139">
        <v>612024.00746865803</v>
      </c>
      <c r="C31" s="139">
        <v>214637.79270346099</v>
      </c>
      <c r="D31" s="52">
        <v>8.04789584725084E-3</v>
      </c>
      <c r="E31" s="52">
        <v>1.2447458615951099E-3</v>
      </c>
      <c r="F31" s="52">
        <v>2.6224893808134302E-2</v>
      </c>
      <c r="G31" s="52">
        <v>7.7170301781633397E-3</v>
      </c>
      <c r="H31" s="8">
        <v>9.5187177919880406E-2</v>
      </c>
      <c r="I31" s="139">
        <v>605054.48572952801</v>
      </c>
      <c r="J31" s="125">
        <v>212193.57034611801</v>
      </c>
      <c r="L31" s="52">
        <v>0.27332280255122299</v>
      </c>
      <c r="M31" s="52">
        <v>0.17193104894252501</v>
      </c>
      <c r="N31" s="52">
        <v>0.49752833052836798</v>
      </c>
      <c r="O31" s="52">
        <v>0.25554061979843101</v>
      </c>
      <c r="P31" s="52">
        <v>0.162235256629578</v>
      </c>
      <c r="Q31" s="52">
        <v>0.55211038603530904</v>
      </c>
      <c r="R31" s="8">
        <v>0.14252865271829099</v>
      </c>
      <c r="S31" s="52">
        <v>0.15100055830296599</v>
      </c>
      <c r="T31" s="8">
        <v>7.3723816814547899E-2</v>
      </c>
    </row>
    <row r="32" spans="1:20" ht="13.2" customHeight="1" x14ac:dyDescent="0.3">
      <c r="A32" s="28" t="s">
        <v>216</v>
      </c>
      <c r="B32" s="137">
        <v>319608.63073749398</v>
      </c>
      <c r="C32" s="138">
        <v>262927.93169283</v>
      </c>
      <c r="D32" s="106">
        <v>1.28190926821734E-2</v>
      </c>
      <c r="E32" s="106">
        <v>2.6791356728538898E-3</v>
      </c>
      <c r="F32" s="106">
        <v>2.63136251867006E-2</v>
      </c>
      <c r="G32" s="6">
        <v>0</v>
      </c>
      <c r="H32" s="106">
        <v>0.116911969338166</v>
      </c>
      <c r="I32" s="138">
        <v>269721.59996561799</v>
      </c>
      <c r="J32" s="138">
        <v>221888.070569934</v>
      </c>
      <c r="L32" s="6">
        <v>0.13644157312572799</v>
      </c>
      <c r="M32" s="106">
        <v>0.15224715196133401</v>
      </c>
      <c r="N32" s="106">
        <v>0.26671706807888701</v>
      </c>
      <c r="O32" s="106">
        <v>0.38216466752740103</v>
      </c>
      <c r="P32" s="106">
        <v>0.17620318339042901</v>
      </c>
      <c r="Q32" s="6" t="s">
        <v>158</v>
      </c>
      <c r="R32" s="106">
        <v>0.21825725195199799</v>
      </c>
      <c r="S32" s="106">
        <v>0.22599319983341701</v>
      </c>
      <c r="T32" s="106">
        <v>0.23444843700038201</v>
      </c>
    </row>
    <row r="33" spans="1:20" ht="13.2" customHeight="1" x14ac:dyDescent="0.3">
      <c r="A33" s="1" t="s">
        <v>156</v>
      </c>
      <c r="B33" s="127">
        <v>296453.75205781998</v>
      </c>
      <c r="C33" s="127">
        <v>296453.75205781998</v>
      </c>
      <c r="D33" s="61">
        <v>1.3841909635126401E-2</v>
      </c>
      <c r="E33" s="61">
        <v>2.8293855809525198E-3</v>
      </c>
      <c r="F33" s="61">
        <v>2.2248252045523099E-2</v>
      </c>
      <c r="G33" s="5">
        <v>0</v>
      </c>
      <c r="H33" s="61">
        <v>0.115510310559994</v>
      </c>
      <c r="I33" s="127">
        <v>254728.080104397</v>
      </c>
      <c r="J33" s="127">
        <v>254728.080104397</v>
      </c>
      <c r="L33" s="61">
        <v>0.16125456591002099</v>
      </c>
      <c r="M33" s="61">
        <v>0.16125456591002099</v>
      </c>
      <c r="N33" s="61">
        <v>0.24849153776594099</v>
      </c>
      <c r="O33" s="61">
        <v>0.39521890797074399</v>
      </c>
      <c r="P33" s="61">
        <v>0.23614767809317699</v>
      </c>
      <c r="Q33" s="5" t="s">
        <v>158</v>
      </c>
      <c r="R33" s="61">
        <v>0.247275713110364</v>
      </c>
      <c r="S33" s="61">
        <v>0.248156009900424</v>
      </c>
      <c r="T33" s="61">
        <v>0.248156009900424</v>
      </c>
    </row>
    <row r="34" spans="1:20" ht="13.2" customHeight="1" x14ac:dyDescent="0.3">
      <c r="A34" s="7" t="s">
        <v>157</v>
      </c>
      <c r="B34" s="125" t="s">
        <v>158</v>
      </c>
      <c r="C34" s="125" t="s">
        <v>158</v>
      </c>
      <c r="D34" s="8" t="s">
        <v>158</v>
      </c>
      <c r="E34" s="8" t="s">
        <v>158</v>
      </c>
      <c r="F34" s="8" t="s">
        <v>158</v>
      </c>
      <c r="G34" s="8" t="s">
        <v>158</v>
      </c>
      <c r="H34" s="8" t="s">
        <v>158</v>
      </c>
      <c r="I34" s="125" t="s">
        <v>158</v>
      </c>
      <c r="J34" s="125" t="s">
        <v>158</v>
      </c>
      <c r="L34" s="8" t="s">
        <v>158</v>
      </c>
      <c r="M34" s="8" t="s">
        <v>158</v>
      </c>
      <c r="N34" s="8" t="s">
        <v>158</v>
      </c>
      <c r="O34" s="8" t="s">
        <v>158</v>
      </c>
      <c r="P34" s="8" t="s">
        <v>158</v>
      </c>
      <c r="Q34" s="8" t="s">
        <v>158</v>
      </c>
      <c r="R34" s="8" t="s">
        <v>158</v>
      </c>
      <c r="S34" s="8" t="s">
        <v>158</v>
      </c>
      <c r="T34" s="8" t="s">
        <v>158</v>
      </c>
    </row>
    <row r="35" spans="1:20" ht="13.2" customHeight="1" x14ac:dyDescent="0.3">
      <c r="A35" s="28" t="s">
        <v>217</v>
      </c>
      <c r="B35" s="138">
        <v>628066.69999999995</v>
      </c>
      <c r="C35" s="138">
        <v>483128.23076923098</v>
      </c>
      <c r="D35" s="106">
        <v>5.6009974736759699E-3</v>
      </c>
      <c r="E35" s="106">
        <v>8.4994157467670195E-3</v>
      </c>
      <c r="F35" s="106">
        <v>4.3181400956299701E-2</v>
      </c>
      <c r="G35" s="106">
        <v>1.16564052830695E-3</v>
      </c>
      <c r="H35" s="106">
        <v>9.2493997850865206E-2</v>
      </c>
      <c r="I35" s="137">
        <v>277615.40000000002</v>
      </c>
      <c r="J35" s="137">
        <v>213550.30769230801</v>
      </c>
      <c r="L35" s="106">
        <v>0.56437519410900505</v>
      </c>
      <c r="M35" s="106">
        <v>0.42148798639894602</v>
      </c>
      <c r="N35" s="106">
        <v>0.50865999057988298</v>
      </c>
      <c r="O35" s="106">
        <v>0.598185149600446</v>
      </c>
      <c r="P35" s="106">
        <v>0.486515164848631</v>
      </c>
      <c r="Q35" s="106">
        <v>1.1547005383792499</v>
      </c>
      <c r="R35" s="106">
        <v>0.40345459404872702</v>
      </c>
      <c r="S35" s="6">
        <v>0.104039972540063</v>
      </c>
      <c r="T35" s="6">
        <v>7.1936806827494995E-2</v>
      </c>
    </row>
    <row r="36" spans="1:20" ht="13.2" customHeight="1" x14ac:dyDescent="0.3">
      <c r="A36" s="1" t="s">
        <v>156</v>
      </c>
      <c r="B36" s="124">
        <v>265204.42857142899</v>
      </c>
      <c r="C36" s="124">
        <v>265204.42857142899</v>
      </c>
      <c r="D36" s="61">
        <v>1.33169506434659E-2</v>
      </c>
      <c r="E36" s="61">
        <v>5.7599770742893198E-3</v>
      </c>
      <c r="F36" s="61">
        <v>3.60029540553891E-2</v>
      </c>
      <c r="G36" s="61">
        <v>3.9435885308961097E-3</v>
      </c>
      <c r="H36" s="5">
        <v>0.10184111340523801</v>
      </c>
      <c r="I36" s="124">
        <v>231540.14285714299</v>
      </c>
      <c r="J36" s="124">
        <v>231540.14285714299</v>
      </c>
      <c r="L36" s="5">
        <v>9.5125480474016894E-2</v>
      </c>
      <c r="M36" s="5">
        <v>9.5125480474016894E-2</v>
      </c>
      <c r="N36" s="61">
        <v>0.57777879024837597</v>
      </c>
      <c r="O36" s="61">
        <v>0.29201143138934099</v>
      </c>
      <c r="P36" s="61">
        <v>0.224778382806714</v>
      </c>
      <c r="Q36" s="61">
        <v>1</v>
      </c>
      <c r="R36" s="5">
        <v>0.10643446625019801</v>
      </c>
      <c r="S36" s="5">
        <v>9.3915635447831006E-2</v>
      </c>
      <c r="T36" s="5">
        <v>9.3915635447831006E-2</v>
      </c>
    </row>
    <row r="37" spans="1:20" ht="13.2" customHeight="1" x14ac:dyDescent="0.3">
      <c r="A37" s="7" t="s">
        <v>157</v>
      </c>
      <c r="B37" s="125" t="s">
        <v>158</v>
      </c>
      <c r="C37" s="125" t="s">
        <v>158</v>
      </c>
      <c r="D37" s="8" t="s">
        <v>158</v>
      </c>
      <c r="E37" s="8" t="s">
        <v>158</v>
      </c>
      <c r="F37" s="8" t="s">
        <v>158</v>
      </c>
      <c r="G37" s="8" t="s">
        <v>158</v>
      </c>
      <c r="H37" s="8" t="s">
        <v>158</v>
      </c>
      <c r="I37" s="125" t="s">
        <v>158</v>
      </c>
      <c r="J37" s="125" t="s">
        <v>158</v>
      </c>
      <c r="L37" s="8" t="s">
        <v>158</v>
      </c>
      <c r="M37" s="8" t="s">
        <v>158</v>
      </c>
      <c r="N37" s="8" t="s">
        <v>158</v>
      </c>
      <c r="O37" s="8" t="s">
        <v>158</v>
      </c>
      <c r="P37" s="8" t="s">
        <v>158</v>
      </c>
      <c r="Q37" s="8" t="s">
        <v>158</v>
      </c>
      <c r="R37" s="8" t="s">
        <v>158</v>
      </c>
      <c r="S37" s="8" t="s">
        <v>158</v>
      </c>
      <c r="T37" s="8" t="s">
        <v>158</v>
      </c>
    </row>
    <row r="38" spans="1:20" ht="13.2" customHeight="1" x14ac:dyDescent="0.3">
      <c r="A38" s="28" t="s">
        <v>218</v>
      </c>
      <c r="B38" s="137">
        <v>322227.95629552501</v>
      </c>
      <c r="C38" s="138">
        <v>263317.23299319699</v>
      </c>
      <c r="D38" s="106">
        <v>5.8117977931394201E-3</v>
      </c>
      <c r="E38" s="106">
        <v>3.8071834965523201E-3</v>
      </c>
      <c r="F38" s="106">
        <v>4.4747236644854797E-2</v>
      </c>
      <c r="G38" s="106">
        <v>1.1615764443567501E-3</v>
      </c>
      <c r="H38" s="106">
        <v>8.4367760007646606E-2</v>
      </c>
      <c r="I38" s="138">
        <v>299581.63527575397</v>
      </c>
      <c r="J38" s="138">
        <v>244811.183248299</v>
      </c>
      <c r="L38" s="6">
        <v>0.148813123929391</v>
      </c>
      <c r="M38" s="106">
        <v>0.17375417041468499</v>
      </c>
      <c r="N38" s="106">
        <v>0.656184697044353</v>
      </c>
      <c r="O38" s="106">
        <v>0.257240636437709</v>
      </c>
      <c r="P38" s="106">
        <v>0.32649928591621702</v>
      </c>
      <c r="Q38" s="106">
        <v>0.78143166708752698</v>
      </c>
      <c r="R38" s="106">
        <v>0.20039211963423501</v>
      </c>
      <c r="S38" s="106">
        <v>0.20060506006944201</v>
      </c>
      <c r="T38" s="106">
        <v>0.248044572747008</v>
      </c>
    </row>
    <row r="39" spans="1:20" ht="13.2" customHeight="1" x14ac:dyDescent="0.3">
      <c r="A39" s="1" t="s">
        <v>156</v>
      </c>
      <c r="B39" s="127">
        <v>313500.55764075101</v>
      </c>
      <c r="C39" s="127">
        <v>313500.55764075101</v>
      </c>
      <c r="D39" s="61">
        <v>7.6952007679296696E-3</v>
      </c>
      <c r="E39" s="61">
        <v>4.0577596708098801E-3</v>
      </c>
      <c r="F39" s="61">
        <v>4.0620321040002599E-2</v>
      </c>
      <c r="G39" s="61">
        <v>1.5380032590216199E-3</v>
      </c>
      <c r="H39" s="61">
        <v>8.2918910449492497E-2</v>
      </c>
      <c r="I39" s="127">
        <v>303470.83981233201</v>
      </c>
      <c r="J39" s="127">
        <v>303470.83981233201</v>
      </c>
      <c r="L39" s="61">
        <v>0.162997392120696</v>
      </c>
      <c r="M39" s="61">
        <v>0.162997392120696</v>
      </c>
      <c r="N39" s="61">
        <v>0.55067620156321095</v>
      </c>
      <c r="O39" s="61">
        <v>0.23860349717965301</v>
      </c>
      <c r="P39" s="61">
        <v>0.42268360206945499</v>
      </c>
      <c r="Q39" s="61">
        <v>0.674935157668339</v>
      </c>
      <c r="R39" s="61">
        <v>0.221792223159548</v>
      </c>
      <c r="S39" s="61">
        <v>0.25887576339245999</v>
      </c>
      <c r="T39" s="61">
        <v>0.25887576339245999</v>
      </c>
    </row>
    <row r="40" spans="1:20" ht="13.2" customHeight="1" x14ac:dyDescent="0.3">
      <c r="A40" s="7" t="s">
        <v>157</v>
      </c>
      <c r="B40" s="125" t="s">
        <v>158</v>
      </c>
      <c r="C40" s="125" t="s">
        <v>158</v>
      </c>
      <c r="D40" s="8" t="s">
        <v>158</v>
      </c>
      <c r="E40" s="8" t="s">
        <v>158</v>
      </c>
      <c r="F40" s="8" t="s">
        <v>158</v>
      </c>
      <c r="G40" s="8" t="s">
        <v>158</v>
      </c>
      <c r="H40" s="8" t="s">
        <v>158</v>
      </c>
      <c r="I40" s="125" t="s">
        <v>158</v>
      </c>
      <c r="J40" s="125" t="s">
        <v>158</v>
      </c>
      <c r="L40" s="8" t="s">
        <v>158</v>
      </c>
      <c r="M40" s="8" t="s">
        <v>158</v>
      </c>
      <c r="N40" s="8" t="s">
        <v>158</v>
      </c>
      <c r="O40" s="8" t="s">
        <v>158</v>
      </c>
      <c r="P40" s="8" t="s">
        <v>158</v>
      </c>
      <c r="Q40" s="8" t="s">
        <v>158</v>
      </c>
      <c r="R40" s="8" t="s">
        <v>158</v>
      </c>
      <c r="S40" s="8" t="s">
        <v>158</v>
      </c>
      <c r="T40" s="8" t="s">
        <v>158</v>
      </c>
    </row>
    <row r="41" spans="1:20" ht="13.2" customHeight="1" x14ac:dyDescent="0.3">
      <c r="A41" s="28" t="s">
        <v>219</v>
      </c>
      <c r="B41" s="138">
        <v>885172.54417293204</v>
      </c>
      <c r="C41" s="138">
        <v>649085.86285320495</v>
      </c>
      <c r="D41" s="106">
        <v>3.10739743662844E-3</v>
      </c>
      <c r="E41" s="106">
        <v>1.9100054668730699E-3</v>
      </c>
      <c r="F41" s="106">
        <v>2.48376633616843E-2</v>
      </c>
      <c r="G41" s="106">
        <v>5.5025825128331997E-4</v>
      </c>
      <c r="H41" s="106">
        <v>6.1883679708692602E-2</v>
      </c>
      <c r="I41" s="138">
        <v>386859.96428571403</v>
      </c>
      <c r="J41" s="137">
        <v>283679.53273604403</v>
      </c>
      <c r="L41" s="106">
        <v>0.31146494188499202</v>
      </c>
      <c r="M41" s="106">
        <v>0.359777940413954</v>
      </c>
      <c r="N41" s="106">
        <v>0.385426599560169</v>
      </c>
      <c r="O41" s="106">
        <v>0.25051695455892298</v>
      </c>
      <c r="P41" s="106">
        <v>0.19489195336509699</v>
      </c>
      <c r="Q41" s="106">
        <v>1.19132770615142</v>
      </c>
      <c r="R41" s="106">
        <v>0.17483901360403001</v>
      </c>
      <c r="S41" s="106">
        <v>0.17104579948770801</v>
      </c>
      <c r="T41" s="6">
        <v>0.104528056599302</v>
      </c>
    </row>
    <row r="42" spans="1:20" ht="13.2" customHeight="1" x14ac:dyDescent="0.3">
      <c r="A42" s="1" t="s">
        <v>156</v>
      </c>
      <c r="B42" s="127">
        <v>770280.96609761997</v>
      </c>
      <c r="C42" s="127">
        <v>770280.96609761997</v>
      </c>
      <c r="D42" s="61">
        <v>3.6716008140468201E-3</v>
      </c>
      <c r="E42" s="61">
        <v>1.5272288153354099E-3</v>
      </c>
      <c r="F42" s="61">
        <v>2.05244702855461E-2</v>
      </c>
      <c r="G42" s="61">
        <v>8.0885010068012001E-4</v>
      </c>
      <c r="H42" s="61">
        <v>5.39362366883437E-2</v>
      </c>
      <c r="I42" s="124">
        <v>307421.01610964199</v>
      </c>
      <c r="J42" s="124">
        <v>307421.01610964199</v>
      </c>
      <c r="L42" s="61">
        <v>0.449790477266856</v>
      </c>
      <c r="M42" s="61">
        <v>0.449790477266856</v>
      </c>
      <c r="N42" s="61">
        <v>0.38264846272869202</v>
      </c>
      <c r="O42" s="61">
        <v>0.34504063439884802</v>
      </c>
      <c r="P42" s="61">
        <v>0.28632162131730599</v>
      </c>
      <c r="Q42" s="61">
        <v>1.0074787366618401</v>
      </c>
      <c r="R42" s="61">
        <v>0.25266313453364803</v>
      </c>
      <c r="S42" s="5">
        <v>0.114028455330679</v>
      </c>
      <c r="T42" s="5">
        <v>0.114028455330679</v>
      </c>
    </row>
    <row r="43" spans="1:20" ht="13.2" customHeight="1" x14ac:dyDescent="0.3">
      <c r="A43" s="7" t="s">
        <v>157</v>
      </c>
      <c r="B43" s="125" t="s">
        <v>158</v>
      </c>
      <c r="C43" s="125" t="s">
        <v>158</v>
      </c>
      <c r="D43" s="8" t="s">
        <v>158</v>
      </c>
      <c r="E43" s="8" t="s">
        <v>158</v>
      </c>
      <c r="F43" s="8" t="s">
        <v>158</v>
      </c>
      <c r="G43" s="8" t="s">
        <v>158</v>
      </c>
      <c r="H43" s="8" t="s">
        <v>158</v>
      </c>
      <c r="I43" s="125" t="s">
        <v>158</v>
      </c>
      <c r="J43" s="125" t="s">
        <v>158</v>
      </c>
      <c r="L43" s="8" t="s">
        <v>158</v>
      </c>
      <c r="M43" s="8" t="s">
        <v>158</v>
      </c>
      <c r="N43" s="8" t="s">
        <v>158</v>
      </c>
      <c r="O43" s="8" t="s">
        <v>158</v>
      </c>
      <c r="P43" s="8" t="s">
        <v>158</v>
      </c>
      <c r="Q43" s="8" t="s">
        <v>158</v>
      </c>
      <c r="R43" s="8" t="s">
        <v>158</v>
      </c>
      <c r="S43" s="8" t="s">
        <v>158</v>
      </c>
      <c r="T43" s="8" t="s">
        <v>158</v>
      </c>
    </row>
    <row r="44" spans="1:20" ht="13.2" customHeight="1" x14ac:dyDescent="0.3">
      <c r="A44" s="28" t="s">
        <v>220</v>
      </c>
      <c r="B44" s="137">
        <v>271074.87802817998</v>
      </c>
      <c r="C44" s="137">
        <v>206349.261797471</v>
      </c>
      <c r="D44" s="106">
        <v>6.39230746628844E-3</v>
      </c>
      <c r="E44" s="106">
        <v>4.5790574260790003E-3</v>
      </c>
      <c r="F44" s="6">
        <v>2.3448276906873001E-2</v>
      </c>
      <c r="G44" s="106">
        <v>8.0215153802476002E-4</v>
      </c>
      <c r="H44" s="6">
        <v>0.10162170648952699</v>
      </c>
      <c r="I44" s="137">
        <v>264299.31169028999</v>
      </c>
      <c r="J44" s="137">
        <v>201191.52411903499</v>
      </c>
      <c r="L44" s="6">
        <v>4.07928763788118E-2</v>
      </c>
      <c r="M44" s="6">
        <v>4.3076078229026399E-2</v>
      </c>
      <c r="N44" s="106">
        <v>0.17074716689531899</v>
      </c>
      <c r="O44" s="106">
        <v>0.213823130147961</v>
      </c>
      <c r="P44" s="6">
        <v>7.1518001992443E-2</v>
      </c>
      <c r="Q44" s="106">
        <v>0.54679940377907799</v>
      </c>
      <c r="R44" s="6">
        <v>5.3946693034947403E-2</v>
      </c>
      <c r="S44" s="6">
        <v>4.4877289887700199E-2</v>
      </c>
      <c r="T44" s="6">
        <v>3.8958755265881002E-2</v>
      </c>
    </row>
    <row r="45" spans="1:20" ht="13.2" customHeight="1" x14ac:dyDescent="0.3">
      <c r="A45" s="1" t="s">
        <v>156</v>
      </c>
      <c r="B45" s="124">
        <v>242820.99574205399</v>
      </c>
      <c r="C45" s="124">
        <v>242820.99574205399</v>
      </c>
      <c r="D45" s="61">
        <v>8.3431513149021998E-3</v>
      </c>
      <c r="E45" s="61">
        <v>5.3641816588251897E-3</v>
      </c>
      <c r="F45" s="5">
        <v>2.4762584869878899E-2</v>
      </c>
      <c r="G45" s="61">
        <v>4.6887639555350999E-4</v>
      </c>
      <c r="H45" s="5">
        <v>0.10451906778374299</v>
      </c>
      <c r="I45" s="124">
        <v>220220.443130887</v>
      </c>
      <c r="J45" s="124">
        <v>220220.443130887</v>
      </c>
      <c r="L45" s="5">
        <v>4.8575864218180803E-2</v>
      </c>
      <c r="M45" s="5">
        <v>4.8575864218180803E-2</v>
      </c>
      <c r="N45" s="61">
        <v>0.15854483722569501</v>
      </c>
      <c r="O45" s="61">
        <v>0.227885929407176</v>
      </c>
      <c r="P45" s="5">
        <v>7.9003135783592304E-2</v>
      </c>
      <c r="Q45" s="61">
        <v>0.75077196380626599</v>
      </c>
      <c r="R45" s="5">
        <v>5.7840546083394902E-2</v>
      </c>
      <c r="S45" s="5">
        <v>4.5710333702091099E-2</v>
      </c>
      <c r="T45" s="5">
        <v>4.5710333702091099E-2</v>
      </c>
    </row>
    <row r="46" spans="1:20" ht="13.2" customHeight="1" x14ac:dyDescent="0.3">
      <c r="A46" s="7" t="s">
        <v>157</v>
      </c>
      <c r="B46" s="125">
        <v>349846.936553245</v>
      </c>
      <c r="C46" s="125">
        <v>159879.93654642699</v>
      </c>
      <c r="D46" s="52">
        <v>2.6172398711745799E-3</v>
      </c>
      <c r="E46" s="52">
        <v>3.0597676831890801E-3</v>
      </c>
      <c r="F46" s="8">
        <v>2.0904966531381301E-2</v>
      </c>
      <c r="G46" s="52">
        <v>1.44707050039798E-3</v>
      </c>
      <c r="H46" s="8">
        <v>9.6015038000449804E-2</v>
      </c>
      <c r="I46" s="125">
        <v>387191.56340696698</v>
      </c>
      <c r="J46" s="125">
        <v>176946.41890739001</v>
      </c>
      <c r="L46" s="8">
        <v>5.9860365767163401E-2</v>
      </c>
      <c r="M46" s="8">
        <v>5.03912881580766E-2</v>
      </c>
      <c r="N46" s="52">
        <v>0.33336858103136602</v>
      </c>
      <c r="O46" s="52">
        <v>0.29894891764627401</v>
      </c>
      <c r="P46" s="8">
        <v>9.4401716990937801E-2</v>
      </c>
      <c r="Q46" s="52">
        <v>0.95497688866064101</v>
      </c>
      <c r="R46" s="8">
        <v>8.3820166525595693E-2</v>
      </c>
      <c r="S46" s="8">
        <v>6.6750458874647506E-2</v>
      </c>
      <c r="T46" s="8">
        <v>6.7661662320565502E-2</v>
      </c>
    </row>
    <row r="47" spans="1:20" ht="13.2" customHeight="1" x14ac:dyDescent="0.3">
      <c r="A47" s="28" t="s">
        <v>221</v>
      </c>
      <c r="B47" s="137">
        <v>235179.874241924</v>
      </c>
      <c r="C47" s="137">
        <v>203495.81582389801</v>
      </c>
      <c r="D47" s="106">
        <v>3.7275892077748801E-3</v>
      </c>
      <c r="E47" s="106">
        <v>7.1163185318596301E-3</v>
      </c>
      <c r="F47" s="6">
        <v>1.98591120082065E-2</v>
      </c>
      <c r="G47" s="106">
        <v>7.7004949855378005E-4</v>
      </c>
      <c r="H47" s="6">
        <v>0.105416681197497</v>
      </c>
      <c r="I47" s="137">
        <v>228651.57113316099</v>
      </c>
      <c r="J47" s="137">
        <v>197847.02308027699</v>
      </c>
      <c r="L47" s="6">
        <v>9.0791313338912993E-2</v>
      </c>
      <c r="M47" s="6">
        <v>8.9991251588210003E-2</v>
      </c>
      <c r="N47" s="106">
        <v>0.24825284130845901</v>
      </c>
      <c r="O47" s="106">
        <v>0.22069988015980799</v>
      </c>
      <c r="P47" s="6">
        <v>0.110914536761654</v>
      </c>
      <c r="Q47" s="106">
        <v>0.98709584246584503</v>
      </c>
      <c r="R47" s="6">
        <v>9.1741269620418495E-2</v>
      </c>
      <c r="S47" s="6">
        <v>8.0171804045556197E-2</v>
      </c>
      <c r="T47" s="6">
        <v>7.8305677115725197E-2</v>
      </c>
    </row>
    <row r="48" spans="1:20" ht="13.2" customHeight="1" x14ac:dyDescent="0.3">
      <c r="A48" s="1" t="s">
        <v>156</v>
      </c>
      <c r="B48" s="124">
        <v>219013.41411438599</v>
      </c>
      <c r="C48" s="124">
        <v>219013.41411438599</v>
      </c>
      <c r="D48" s="61">
        <v>4.3764588550001104E-3</v>
      </c>
      <c r="E48" s="61">
        <v>7.5963324404176198E-3</v>
      </c>
      <c r="F48" s="5">
        <v>1.94018509508255E-2</v>
      </c>
      <c r="G48" s="61">
        <v>9.1603126653102998E-4</v>
      </c>
      <c r="H48" s="5">
        <v>9.5552746828304599E-2</v>
      </c>
      <c r="I48" s="124">
        <v>213064.170096444</v>
      </c>
      <c r="J48" s="124">
        <v>213064.170096444</v>
      </c>
      <c r="L48" s="5">
        <v>9.7318734956561501E-2</v>
      </c>
      <c r="M48" s="5">
        <v>9.7318734956561501E-2</v>
      </c>
      <c r="N48" s="61">
        <v>0.22548750285427099</v>
      </c>
      <c r="O48" s="61">
        <v>0.22377398973669901</v>
      </c>
      <c r="P48" s="5">
        <v>0.12330386010866</v>
      </c>
      <c r="Q48" s="61">
        <v>0.93440878482534295</v>
      </c>
      <c r="R48" s="5">
        <v>9.7069653193982003E-2</v>
      </c>
      <c r="S48" s="5">
        <v>8.2517141634279007E-2</v>
      </c>
      <c r="T48" s="5">
        <v>8.2517141634279007E-2</v>
      </c>
    </row>
    <row r="49" spans="1:20" ht="13.2" customHeight="1" x14ac:dyDescent="0.3">
      <c r="A49" s="7" t="s">
        <v>157</v>
      </c>
      <c r="B49" s="125" t="s">
        <v>158</v>
      </c>
      <c r="C49" s="125" t="s">
        <v>158</v>
      </c>
      <c r="D49" s="8" t="s">
        <v>158</v>
      </c>
      <c r="E49" s="8" t="s">
        <v>158</v>
      </c>
      <c r="F49" s="8" t="s">
        <v>158</v>
      </c>
      <c r="G49" s="8" t="s">
        <v>158</v>
      </c>
      <c r="H49" s="8" t="s">
        <v>158</v>
      </c>
      <c r="I49" s="125" t="s">
        <v>158</v>
      </c>
      <c r="J49" s="125" t="s">
        <v>158</v>
      </c>
      <c r="L49" s="8" t="s">
        <v>158</v>
      </c>
      <c r="M49" s="8" t="s">
        <v>158</v>
      </c>
      <c r="N49" s="8" t="s">
        <v>158</v>
      </c>
      <c r="O49" s="8" t="s">
        <v>158</v>
      </c>
      <c r="P49" s="8" t="s">
        <v>158</v>
      </c>
      <c r="Q49" s="8" t="s">
        <v>158</v>
      </c>
      <c r="R49" s="8" t="s">
        <v>158</v>
      </c>
      <c r="S49" s="8" t="s">
        <v>158</v>
      </c>
      <c r="T49" s="8" t="s">
        <v>158</v>
      </c>
    </row>
    <row r="50" spans="1:20" ht="13.2" customHeight="1" x14ac:dyDescent="0.3">
      <c r="A50" s="28" t="s">
        <v>222</v>
      </c>
      <c r="B50" s="137">
        <v>211984.32839704599</v>
      </c>
      <c r="C50" s="137">
        <v>184742.33359331801</v>
      </c>
      <c r="D50" s="106">
        <v>8.4736046535019201E-3</v>
      </c>
      <c r="E50" s="106">
        <v>4.6588436272047397E-3</v>
      </c>
      <c r="F50" s="6">
        <v>2.3564455402177598E-2</v>
      </c>
      <c r="G50" s="106">
        <v>3.5939063618422998E-4</v>
      </c>
      <c r="H50" s="6">
        <v>0.11752592537602501</v>
      </c>
      <c r="I50" s="137">
        <v>272639.96957263502</v>
      </c>
      <c r="J50" s="137">
        <v>237603.15015042201</v>
      </c>
      <c r="L50" s="6">
        <v>8.2495847559856297E-2</v>
      </c>
      <c r="M50" s="6">
        <v>8.0265929532935001E-2</v>
      </c>
      <c r="N50" s="106">
        <v>0.20711730176642701</v>
      </c>
      <c r="O50" s="106">
        <v>0.18153547358104499</v>
      </c>
      <c r="P50" s="6">
        <v>0.128956683639251</v>
      </c>
      <c r="Q50" s="106">
        <v>1.41658651221506</v>
      </c>
      <c r="R50" s="6">
        <v>6.8948275338443402E-2</v>
      </c>
      <c r="S50" s="6">
        <v>9.9099505020190701E-2</v>
      </c>
      <c r="T50" s="6">
        <v>7.4066332791177705E-2</v>
      </c>
    </row>
    <row r="51" spans="1:20" ht="13.2" customHeight="1" x14ac:dyDescent="0.3">
      <c r="A51" s="1" t="s">
        <v>156</v>
      </c>
      <c r="B51" s="124">
        <v>195271.63752486001</v>
      </c>
      <c r="C51" s="124">
        <v>195271.63752486001</v>
      </c>
      <c r="D51" s="61">
        <v>9.3350089723594296E-3</v>
      </c>
      <c r="E51" s="61">
        <v>5.2843842555127798E-3</v>
      </c>
      <c r="F51" s="5">
        <v>2.6227284450545601E-2</v>
      </c>
      <c r="G51" s="61">
        <v>4.5763188694598E-4</v>
      </c>
      <c r="H51" s="5">
        <v>0.114441968547475</v>
      </c>
      <c r="I51" s="124">
        <v>228734.82860251699</v>
      </c>
      <c r="J51" s="124">
        <v>228734.82860251699</v>
      </c>
      <c r="L51" s="5">
        <v>8.7340645751740303E-2</v>
      </c>
      <c r="M51" s="5">
        <v>8.7340645751740303E-2</v>
      </c>
      <c r="N51" s="61">
        <v>0.206672624071748</v>
      </c>
      <c r="O51" s="61">
        <v>0.17004188190144701</v>
      </c>
      <c r="P51" s="5">
        <v>0.12157029460859201</v>
      </c>
      <c r="Q51" s="61">
        <v>1.27729438967165</v>
      </c>
      <c r="R51" s="5">
        <v>7.4431155170301605E-2</v>
      </c>
      <c r="S51" s="5">
        <v>8.6393681656809301E-2</v>
      </c>
      <c r="T51" s="5">
        <v>8.6393681656809301E-2</v>
      </c>
    </row>
    <row r="52" spans="1:20" ht="13.2" customHeight="1" x14ac:dyDescent="0.3">
      <c r="A52" s="7" t="s">
        <v>157</v>
      </c>
      <c r="B52" s="125" t="s">
        <v>158</v>
      </c>
      <c r="C52" s="125" t="s">
        <v>158</v>
      </c>
      <c r="D52" s="8" t="s">
        <v>158</v>
      </c>
      <c r="E52" s="8" t="s">
        <v>158</v>
      </c>
      <c r="F52" s="8" t="s">
        <v>158</v>
      </c>
      <c r="G52" s="8" t="s">
        <v>158</v>
      </c>
      <c r="H52" s="8" t="s">
        <v>158</v>
      </c>
      <c r="I52" s="125" t="s">
        <v>158</v>
      </c>
      <c r="J52" s="125" t="s">
        <v>158</v>
      </c>
      <c r="L52" s="8" t="s">
        <v>158</v>
      </c>
      <c r="M52" s="8" t="s">
        <v>158</v>
      </c>
      <c r="N52" s="8" t="s">
        <v>158</v>
      </c>
      <c r="O52" s="8" t="s">
        <v>158</v>
      </c>
      <c r="P52" s="8" t="s">
        <v>158</v>
      </c>
      <c r="Q52" s="8" t="s">
        <v>158</v>
      </c>
      <c r="R52" s="8" t="s">
        <v>158</v>
      </c>
      <c r="S52" s="8" t="s">
        <v>158</v>
      </c>
      <c r="T52" s="8" t="s">
        <v>158</v>
      </c>
    </row>
    <row r="53" spans="1:20" ht="13.2" customHeight="1" x14ac:dyDescent="0.3">
      <c r="A53" s="28" t="s">
        <v>223</v>
      </c>
      <c r="B53" s="137">
        <v>182859.497563946</v>
      </c>
      <c r="C53" s="137">
        <v>182859.497563946</v>
      </c>
      <c r="D53" s="106">
        <v>7.1064825018323204E-3</v>
      </c>
      <c r="E53" s="106">
        <v>4.3981172755005E-3</v>
      </c>
      <c r="F53" s="106">
        <v>3.2831196199221098E-2</v>
      </c>
      <c r="G53" s="106">
        <v>1.16852244021209E-2</v>
      </c>
      <c r="H53" s="6">
        <v>0.112824551520399</v>
      </c>
      <c r="I53" s="137">
        <v>175128.34561510399</v>
      </c>
      <c r="J53" s="137">
        <v>175128.34561510399</v>
      </c>
      <c r="L53" s="6">
        <v>0.117753072594089</v>
      </c>
      <c r="M53" s="6">
        <v>0.117753072594089</v>
      </c>
      <c r="N53" s="106">
        <v>0.28727019323194602</v>
      </c>
      <c r="O53" s="106">
        <v>0.34343920331515998</v>
      </c>
      <c r="P53" s="106">
        <v>0.2282023830296</v>
      </c>
      <c r="Q53" s="106">
        <v>0.88494194455115704</v>
      </c>
      <c r="R53" s="6">
        <v>0.14433637069414501</v>
      </c>
      <c r="S53" s="6">
        <v>9.93879875421535E-2</v>
      </c>
      <c r="T53" s="6">
        <v>9.93879875421535E-2</v>
      </c>
    </row>
    <row r="54" spans="1:20" ht="13.2" customHeight="1" x14ac:dyDescent="0.3">
      <c r="A54" s="1" t="s">
        <v>156</v>
      </c>
      <c r="B54" s="124">
        <v>182859.497563946</v>
      </c>
      <c r="C54" s="124">
        <v>182859.497563946</v>
      </c>
      <c r="D54" s="61">
        <v>7.1064825018323204E-3</v>
      </c>
      <c r="E54" s="61">
        <v>4.3981172755005E-3</v>
      </c>
      <c r="F54" s="61">
        <v>3.2831196199221098E-2</v>
      </c>
      <c r="G54" s="61">
        <v>1.16852244021209E-2</v>
      </c>
      <c r="H54" s="5">
        <v>0.112824551520399</v>
      </c>
      <c r="I54" s="124">
        <v>175128.34561510399</v>
      </c>
      <c r="J54" s="124">
        <v>175128.34561510399</v>
      </c>
      <c r="L54" s="5">
        <v>0.117753072594089</v>
      </c>
      <c r="M54" s="5">
        <v>0.117753072594089</v>
      </c>
      <c r="N54" s="61">
        <v>0.28727019323194602</v>
      </c>
      <c r="O54" s="61">
        <v>0.34343920331515998</v>
      </c>
      <c r="P54" s="61">
        <v>0.2282023830296</v>
      </c>
      <c r="Q54" s="61">
        <v>0.88494194455115704</v>
      </c>
      <c r="R54" s="5">
        <v>0.14433637069414501</v>
      </c>
      <c r="S54" s="5">
        <v>9.93879875421535E-2</v>
      </c>
      <c r="T54" s="5">
        <v>9.93879875421535E-2</v>
      </c>
    </row>
    <row r="55" spans="1:20" ht="13.2" customHeight="1" x14ac:dyDescent="0.3">
      <c r="A55" s="7" t="s">
        <v>157</v>
      </c>
      <c r="B55" s="125" t="s">
        <v>158</v>
      </c>
      <c r="C55" s="125" t="s">
        <v>158</v>
      </c>
      <c r="D55" s="8" t="s">
        <v>158</v>
      </c>
      <c r="E55" s="8" t="s">
        <v>158</v>
      </c>
      <c r="F55" s="8" t="s">
        <v>158</v>
      </c>
      <c r="G55" s="8" t="s">
        <v>158</v>
      </c>
      <c r="H55" s="8" t="s">
        <v>158</v>
      </c>
      <c r="I55" s="125" t="s">
        <v>158</v>
      </c>
      <c r="J55" s="125" t="s">
        <v>158</v>
      </c>
      <c r="L55" s="8" t="s">
        <v>158</v>
      </c>
      <c r="M55" s="8" t="s">
        <v>158</v>
      </c>
      <c r="N55" s="8" t="s">
        <v>158</v>
      </c>
      <c r="O55" s="8" t="s">
        <v>158</v>
      </c>
      <c r="P55" s="8" t="s">
        <v>158</v>
      </c>
      <c r="Q55" s="8" t="s">
        <v>158</v>
      </c>
      <c r="R55" s="8" t="s">
        <v>158</v>
      </c>
      <c r="S55" s="8" t="s">
        <v>158</v>
      </c>
      <c r="T55" s="8" t="s">
        <v>158</v>
      </c>
    </row>
    <row r="56" spans="1:20" ht="13.2" customHeight="1" x14ac:dyDescent="0.3">
      <c r="A56" s="28" t="s">
        <v>171</v>
      </c>
      <c r="B56" s="137">
        <v>392219.22125672502</v>
      </c>
      <c r="C56" s="137">
        <v>275577.930334554</v>
      </c>
      <c r="D56" s="106">
        <v>8.5234254511248296E-3</v>
      </c>
      <c r="E56" s="106">
        <v>3.7690787037914899E-3</v>
      </c>
      <c r="F56" s="6">
        <v>2.92703041097164E-2</v>
      </c>
      <c r="G56" s="106">
        <v>4.2470862798061303E-3</v>
      </c>
      <c r="H56" s="6">
        <v>0.106072338649599</v>
      </c>
      <c r="I56" s="137">
        <v>264587.54562326201</v>
      </c>
      <c r="J56" s="137">
        <v>185902.38382894601</v>
      </c>
      <c r="L56" s="6">
        <v>0.114474326109279</v>
      </c>
      <c r="M56" s="6">
        <v>6.8042994614747707E-2</v>
      </c>
      <c r="N56" s="106">
        <v>0.20121154733156901</v>
      </c>
      <c r="O56" s="106">
        <v>0.155559935381612</v>
      </c>
      <c r="P56" s="6">
        <v>9.3092962483949507E-2</v>
      </c>
      <c r="Q56" s="106">
        <v>0.31617729505093201</v>
      </c>
      <c r="R56" s="6">
        <v>9.3011464346552497E-2</v>
      </c>
      <c r="S56" s="6">
        <v>9.9546089215770295E-2</v>
      </c>
      <c r="T56" s="6">
        <v>6.1332902135774699E-2</v>
      </c>
    </row>
    <row r="57" spans="1:20" ht="13.2" customHeight="1" x14ac:dyDescent="0.3">
      <c r="A57" s="1" t="s">
        <v>156</v>
      </c>
      <c r="B57" s="124">
        <v>258659.049297861</v>
      </c>
      <c r="C57" s="124">
        <v>258659.049297861</v>
      </c>
      <c r="D57" s="61">
        <v>1.2546745785268199E-2</v>
      </c>
      <c r="E57" s="61">
        <v>4.8576576935683898E-3</v>
      </c>
      <c r="F57" s="5">
        <v>3.4600225973016402E-2</v>
      </c>
      <c r="G57" s="61">
        <v>1.2965788682668699E-3</v>
      </c>
      <c r="H57" s="5">
        <v>0.104472704596552</v>
      </c>
      <c r="I57" s="124">
        <v>174977.27606930901</v>
      </c>
      <c r="J57" s="124">
        <v>174977.27606930901</v>
      </c>
      <c r="L57" s="5">
        <v>8.6926487093560004E-2</v>
      </c>
      <c r="M57" s="5">
        <v>8.6926487093560004E-2</v>
      </c>
      <c r="N57" s="61">
        <v>0.21184008157183601</v>
      </c>
      <c r="O57" s="61">
        <v>0.18109256357964801</v>
      </c>
      <c r="P57" s="5">
        <v>9.7145409923893297E-2</v>
      </c>
      <c r="Q57" s="61">
        <v>0.61845217357578797</v>
      </c>
      <c r="R57" s="5">
        <v>9.0850511050165006E-2</v>
      </c>
      <c r="S57" s="5">
        <v>8.9822790596973207E-2</v>
      </c>
      <c r="T57" s="5">
        <v>8.9822790596973207E-2</v>
      </c>
    </row>
    <row r="58" spans="1:20" ht="13.2" customHeight="1" x14ac:dyDescent="0.3">
      <c r="A58" s="7" t="s">
        <v>157</v>
      </c>
      <c r="B58" s="139">
        <v>732148.74140189402</v>
      </c>
      <c r="C58" s="125">
        <v>292798.73431536101</v>
      </c>
      <c r="D58" s="52">
        <v>4.9057893352385598E-3</v>
      </c>
      <c r="E58" s="52">
        <v>2.79026460465255E-3</v>
      </c>
      <c r="F58" s="52">
        <v>2.4477815263155001E-2</v>
      </c>
      <c r="G58" s="52">
        <v>6.9000846209007196E-3</v>
      </c>
      <c r="H58" s="52">
        <v>0.107510676500403</v>
      </c>
      <c r="I58" s="125">
        <v>492658.35058550898</v>
      </c>
      <c r="J58" s="125">
        <v>197022.453695851</v>
      </c>
      <c r="L58" s="52">
        <v>0.18094353168989</v>
      </c>
      <c r="M58" s="8">
        <v>0.13572548283342101</v>
      </c>
      <c r="N58" s="52">
        <v>0.30914085630391802</v>
      </c>
      <c r="O58" s="52">
        <v>0.268515634361841</v>
      </c>
      <c r="P58" s="52">
        <v>0.22978941027821101</v>
      </c>
      <c r="Q58" s="52">
        <v>0.53856281944275497</v>
      </c>
      <c r="R58" s="52">
        <v>0.23353488689455501</v>
      </c>
      <c r="S58" s="8">
        <v>0.120337597564111</v>
      </c>
      <c r="T58" s="8">
        <v>8.9651671535371805E-2</v>
      </c>
    </row>
    <row r="59" spans="1:20" ht="13.2" customHeight="1" x14ac:dyDescent="0.3">
      <c r="A59" s="28" t="s">
        <v>224</v>
      </c>
      <c r="B59" s="137">
        <v>105121.16666666701</v>
      </c>
      <c r="C59" s="137">
        <v>105121.16666666701</v>
      </c>
      <c r="D59" s="106">
        <v>4.8008092249103001E-3</v>
      </c>
      <c r="E59" s="106">
        <v>9.3384300973321302E-3</v>
      </c>
      <c r="F59" s="106">
        <v>3.1638093818720299E-2</v>
      </c>
      <c r="G59" s="6">
        <v>0</v>
      </c>
      <c r="H59" s="6">
        <v>0.108831554697991</v>
      </c>
      <c r="I59" s="138">
        <v>139258.5</v>
      </c>
      <c r="J59" s="138">
        <v>139258.5</v>
      </c>
      <c r="L59" s="6">
        <v>0.13217305032819299</v>
      </c>
      <c r="M59" s="6">
        <v>0.13217305032819299</v>
      </c>
      <c r="N59" s="106">
        <v>0.84100174321435095</v>
      </c>
      <c r="O59" s="106">
        <v>0.831096340210836</v>
      </c>
      <c r="P59" s="106">
        <v>0.26018719796128897</v>
      </c>
      <c r="Q59" s="6" t="s">
        <v>158</v>
      </c>
      <c r="R59" s="6">
        <v>0.12799530085160099</v>
      </c>
      <c r="S59" s="106">
        <v>0.19426414756562899</v>
      </c>
      <c r="T59" s="106">
        <v>0.19426414756562899</v>
      </c>
    </row>
    <row r="60" spans="1:20" ht="13.2" customHeight="1" x14ac:dyDescent="0.3">
      <c r="A60" s="1" t="s">
        <v>156</v>
      </c>
      <c r="B60" s="124">
        <v>105121.16666666701</v>
      </c>
      <c r="C60" s="124">
        <v>105121.16666666701</v>
      </c>
      <c r="D60" s="61">
        <v>4.8008092249103001E-3</v>
      </c>
      <c r="E60" s="61">
        <v>9.3384300973321302E-3</v>
      </c>
      <c r="F60" s="61">
        <v>3.1638093818720299E-2</v>
      </c>
      <c r="G60" s="5">
        <v>0</v>
      </c>
      <c r="H60" s="5">
        <v>0.108831554697991</v>
      </c>
      <c r="I60" s="127">
        <v>139258.5</v>
      </c>
      <c r="J60" s="127">
        <v>139258.5</v>
      </c>
      <c r="L60" s="5">
        <v>0.13217305032819299</v>
      </c>
      <c r="M60" s="5">
        <v>0.13217305032819299</v>
      </c>
      <c r="N60" s="61">
        <v>0.84100174321435095</v>
      </c>
      <c r="O60" s="61">
        <v>0.831096340210836</v>
      </c>
      <c r="P60" s="61">
        <v>0.26018719796128897</v>
      </c>
      <c r="Q60" s="5" t="s">
        <v>158</v>
      </c>
      <c r="R60" s="5">
        <v>0.12799530085160099</v>
      </c>
      <c r="S60" s="61">
        <v>0.19426414756562899</v>
      </c>
      <c r="T60" s="61">
        <v>0.19426414756562899</v>
      </c>
    </row>
    <row r="61" spans="1:20" ht="13.2" customHeight="1" x14ac:dyDescent="0.3">
      <c r="A61" s="7" t="s">
        <v>157</v>
      </c>
      <c r="B61" s="125" t="s">
        <v>158</v>
      </c>
      <c r="C61" s="125" t="s">
        <v>158</v>
      </c>
      <c r="D61" s="8" t="s">
        <v>158</v>
      </c>
      <c r="E61" s="8" t="s">
        <v>158</v>
      </c>
      <c r="F61" s="8" t="s">
        <v>158</v>
      </c>
      <c r="G61" s="8" t="s">
        <v>158</v>
      </c>
      <c r="H61" s="8" t="s">
        <v>158</v>
      </c>
      <c r="I61" s="125" t="s">
        <v>158</v>
      </c>
      <c r="J61" s="125" t="s">
        <v>158</v>
      </c>
      <c r="L61" s="8" t="s">
        <v>158</v>
      </c>
      <c r="M61" s="8" t="s">
        <v>158</v>
      </c>
      <c r="N61" s="8" t="s">
        <v>158</v>
      </c>
      <c r="O61" s="8" t="s">
        <v>158</v>
      </c>
      <c r="P61" s="8" t="s">
        <v>158</v>
      </c>
      <c r="Q61" s="8" t="s">
        <v>158</v>
      </c>
      <c r="R61" s="8" t="s">
        <v>158</v>
      </c>
      <c r="S61" s="8" t="s">
        <v>158</v>
      </c>
      <c r="T61" s="8" t="s">
        <v>158</v>
      </c>
    </row>
    <row r="62" spans="1:20" ht="13.2" customHeight="1" x14ac:dyDescent="0.3">
      <c r="A62" s="28" t="s">
        <v>225</v>
      </c>
      <c r="B62" s="137">
        <v>100303.12353810501</v>
      </c>
      <c r="C62" s="137">
        <v>98547.723927571904</v>
      </c>
      <c r="D62" s="106">
        <v>9.9675339831111695E-3</v>
      </c>
      <c r="E62" s="106">
        <v>9.9186752794879797E-3</v>
      </c>
      <c r="F62" s="6">
        <v>3.6619745142326597E-2</v>
      </c>
      <c r="G62" s="106">
        <v>1.8044579666303101E-3</v>
      </c>
      <c r="H62" s="6">
        <v>0.14604557123713099</v>
      </c>
      <c r="I62" s="137">
        <v>161104.99847730101</v>
      </c>
      <c r="J62" s="137">
        <v>158285.50849925799</v>
      </c>
      <c r="L62" s="6">
        <v>0.104318996389573</v>
      </c>
      <c r="M62" s="6">
        <v>0.10411729507605499</v>
      </c>
      <c r="N62" s="106">
        <v>0.24333800145127099</v>
      </c>
      <c r="O62" s="106">
        <v>0.268151112165737</v>
      </c>
      <c r="P62" s="6">
        <v>0.14702292419660701</v>
      </c>
      <c r="Q62" s="106">
        <v>1.07913583177546</v>
      </c>
      <c r="R62" s="6">
        <v>0.100645308843807</v>
      </c>
      <c r="S62" s="6">
        <v>7.0156232700309906E-2</v>
      </c>
      <c r="T62" s="6">
        <v>7.1431009936213E-2</v>
      </c>
    </row>
    <row r="63" spans="1:20" ht="13.2" customHeight="1" x14ac:dyDescent="0.3">
      <c r="A63" s="1" t="s">
        <v>156</v>
      </c>
      <c r="B63" s="124">
        <v>98995.8115693164</v>
      </c>
      <c r="C63" s="124">
        <v>98995.8115693164</v>
      </c>
      <c r="D63" s="61">
        <v>8.7042596494232606E-3</v>
      </c>
      <c r="E63" s="61">
        <v>9.9047267719225493E-3</v>
      </c>
      <c r="F63" s="61">
        <v>3.6702880769363601E-2</v>
      </c>
      <c r="G63" s="61">
        <v>1.86144447650552E-3</v>
      </c>
      <c r="H63" s="5">
        <v>0.14655971422116101</v>
      </c>
      <c r="I63" s="124">
        <v>160358.93072491899</v>
      </c>
      <c r="J63" s="124">
        <v>160358.93072491899</v>
      </c>
      <c r="L63" s="5">
        <v>0.10685126991796901</v>
      </c>
      <c r="M63" s="5">
        <v>0.10685126991796901</v>
      </c>
      <c r="N63" s="61">
        <v>0.25839802377889398</v>
      </c>
      <c r="O63" s="61">
        <v>0.27575711983377499</v>
      </c>
      <c r="P63" s="61">
        <v>0.15052813865602699</v>
      </c>
      <c r="Q63" s="61">
        <v>1.0738712662052701</v>
      </c>
      <c r="R63" s="5">
        <v>0.10275575780023399</v>
      </c>
      <c r="S63" s="5">
        <v>7.1845344605694694E-2</v>
      </c>
      <c r="T63" s="5">
        <v>7.1845344605694694E-2</v>
      </c>
    </row>
    <row r="64" spans="1:20" ht="13.2" customHeight="1" x14ac:dyDescent="0.3">
      <c r="A64" s="7" t="s">
        <v>157</v>
      </c>
      <c r="B64" s="125" t="s">
        <v>158</v>
      </c>
      <c r="C64" s="125" t="s">
        <v>158</v>
      </c>
      <c r="D64" s="8" t="s">
        <v>158</v>
      </c>
      <c r="E64" s="8" t="s">
        <v>158</v>
      </c>
      <c r="F64" s="8" t="s">
        <v>158</v>
      </c>
      <c r="G64" s="8" t="s">
        <v>158</v>
      </c>
      <c r="H64" s="8" t="s">
        <v>158</v>
      </c>
      <c r="I64" s="125" t="s">
        <v>158</v>
      </c>
      <c r="J64" s="125" t="s">
        <v>158</v>
      </c>
      <c r="L64" s="8" t="s">
        <v>158</v>
      </c>
      <c r="M64" s="8" t="s">
        <v>158</v>
      </c>
      <c r="N64" s="8" t="s">
        <v>158</v>
      </c>
      <c r="O64" s="8" t="s">
        <v>158</v>
      </c>
      <c r="P64" s="8" t="s">
        <v>158</v>
      </c>
      <c r="Q64" s="8" t="s">
        <v>158</v>
      </c>
      <c r="R64" s="8" t="s">
        <v>158</v>
      </c>
      <c r="S64" s="8" t="s">
        <v>158</v>
      </c>
      <c r="T64" s="8" t="s">
        <v>158</v>
      </c>
    </row>
    <row r="65" spans="1:20" ht="13.2" customHeight="1" x14ac:dyDescent="0.3">
      <c r="A65" s="28" t="s">
        <v>226</v>
      </c>
      <c r="B65" s="137">
        <v>34963.759099361901</v>
      </c>
      <c r="C65" s="137">
        <v>34654.434052481702</v>
      </c>
      <c r="D65" s="106">
        <v>1.0371604735612E-2</v>
      </c>
      <c r="E65" s="106">
        <v>5.2852960910900103E-2</v>
      </c>
      <c r="F65" s="6">
        <v>3.6886543948739102E-2</v>
      </c>
      <c r="G65" s="106">
        <v>2.8918661882713398E-3</v>
      </c>
      <c r="H65" s="6">
        <v>0.219939933629549</v>
      </c>
      <c r="I65" s="137">
        <v>105472.91012562301</v>
      </c>
      <c r="J65" s="137">
        <v>104539.78926821001</v>
      </c>
      <c r="L65" s="6">
        <v>7.4653972123656598E-2</v>
      </c>
      <c r="M65" s="6">
        <v>7.4814347831963099E-2</v>
      </c>
      <c r="N65" s="106">
        <v>0.23811986993919099</v>
      </c>
      <c r="O65" s="106">
        <v>0.18242654108589201</v>
      </c>
      <c r="P65" s="6">
        <v>0.128955233509984</v>
      </c>
      <c r="Q65" s="106">
        <v>0.41330863074860102</v>
      </c>
      <c r="R65" s="6">
        <v>7.1202122658934899E-2</v>
      </c>
      <c r="S65" s="6">
        <v>4.0201238181300503E-2</v>
      </c>
      <c r="T65" s="6">
        <v>3.9575166353211601E-2</v>
      </c>
    </row>
    <row r="66" spans="1:20" ht="13.2" customHeight="1" x14ac:dyDescent="0.3">
      <c r="A66" s="1" t="s">
        <v>156</v>
      </c>
      <c r="B66" s="124">
        <v>34782.152316257001</v>
      </c>
      <c r="C66" s="124">
        <v>34782.152316257001</v>
      </c>
      <c r="D66" s="61">
        <v>1.0519655934980899E-2</v>
      </c>
      <c r="E66" s="61">
        <v>5.3271319370222003E-2</v>
      </c>
      <c r="F66" s="5">
        <v>3.6161386690998297E-2</v>
      </c>
      <c r="G66" s="61">
        <v>2.9331466138662401E-3</v>
      </c>
      <c r="H66" s="5">
        <v>0.22113229829415901</v>
      </c>
      <c r="I66" s="124">
        <v>104712.879058252</v>
      </c>
      <c r="J66" s="124">
        <v>104712.879058252</v>
      </c>
      <c r="L66" s="5">
        <v>7.5581042894072803E-2</v>
      </c>
      <c r="M66" s="5">
        <v>7.5581042894072803E-2</v>
      </c>
      <c r="N66" s="61">
        <v>0.23692747070433801</v>
      </c>
      <c r="O66" s="61">
        <v>0.182754075543439</v>
      </c>
      <c r="P66" s="5">
        <v>0.13233997726280999</v>
      </c>
      <c r="Q66" s="61">
        <v>0.41173635988481</v>
      </c>
      <c r="R66" s="5">
        <v>7.1226722697943404E-2</v>
      </c>
      <c r="S66" s="5">
        <v>4.0070306942105699E-2</v>
      </c>
      <c r="T66" s="5">
        <v>4.0070306942105699E-2</v>
      </c>
    </row>
    <row r="67" spans="1:20" ht="13.2" customHeight="1" x14ac:dyDescent="0.3">
      <c r="A67" s="7" t="s">
        <v>157</v>
      </c>
      <c r="B67" s="125" t="s">
        <v>158</v>
      </c>
      <c r="C67" s="125" t="s">
        <v>158</v>
      </c>
      <c r="D67" s="8" t="s">
        <v>158</v>
      </c>
      <c r="E67" s="8" t="s">
        <v>158</v>
      </c>
      <c r="F67" s="8" t="s">
        <v>158</v>
      </c>
      <c r="G67" s="8" t="s">
        <v>158</v>
      </c>
      <c r="H67" s="8" t="s">
        <v>158</v>
      </c>
      <c r="I67" s="125" t="s">
        <v>158</v>
      </c>
      <c r="J67" s="125" t="s">
        <v>158</v>
      </c>
      <c r="L67" s="8" t="s">
        <v>158</v>
      </c>
      <c r="M67" s="8" t="s">
        <v>158</v>
      </c>
      <c r="N67" s="8" t="s">
        <v>158</v>
      </c>
      <c r="O67" s="8" t="s">
        <v>158</v>
      </c>
      <c r="P67" s="8" t="s">
        <v>158</v>
      </c>
      <c r="Q67" s="8" t="s">
        <v>158</v>
      </c>
      <c r="R67" s="8" t="s">
        <v>158</v>
      </c>
      <c r="S67" s="8" t="s">
        <v>158</v>
      </c>
      <c r="T67" s="8" t="s">
        <v>158</v>
      </c>
    </row>
    <row r="68" spans="1:20" ht="13.2" customHeight="1" x14ac:dyDescent="0.3">
      <c r="A68" s="28" t="s">
        <v>227</v>
      </c>
      <c r="B68" s="137">
        <v>31109.6981824533</v>
      </c>
      <c r="C68" s="137">
        <v>30550.8929422076</v>
      </c>
      <c r="D68" s="6">
        <v>8.9818048700078205E-3</v>
      </c>
      <c r="E68" s="6">
        <v>3.5155471890632999E-2</v>
      </c>
      <c r="F68" s="6">
        <v>3.2865922747975999E-2</v>
      </c>
      <c r="G68" s="106">
        <v>4.5272662897339203E-3</v>
      </c>
      <c r="H68" s="6">
        <v>0.221379102738957</v>
      </c>
      <c r="I68" s="137">
        <v>89198.155653387497</v>
      </c>
      <c r="J68" s="137">
        <v>87595.941562237</v>
      </c>
      <c r="L68" s="6">
        <v>3.4296555305419599E-2</v>
      </c>
      <c r="M68" s="6">
        <v>3.1887694407720699E-2</v>
      </c>
      <c r="N68" s="6">
        <v>0.11249718625437399</v>
      </c>
      <c r="O68" s="6">
        <v>7.4736701709537903E-2</v>
      </c>
      <c r="P68" s="6">
        <v>5.3689340346207003E-2</v>
      </c>
      <c r="Q68" s="106">
        <v>0.21312272713793401</v>
      </c>
      <c r="R68" s="6">
        <v>2.9779710732773201E-2</v>
      </c>
      <c r="S68" s="6">
        <v>1.85348217326252E-2</v>
      </c>
      <c r="T68" s="6">
        <v>1.7954810443146101E-2</v>
      </c>
    </row>
    <row r="69" spans="1:20" ht="13.2" customHeight="1" x14ac:dyDescent="0.3">
      <c r="A69" s="1" t="s">
        <v>156</v>
      </c>
      <c r="B69" s="124">
        <v>30240.9930275771</v>
      </c>
      <c r="C69" s="124">
        <v>30240.9930275771</v>
      </c>
      <c r="D69" s="5">
        <v>8.9918992192258504E-3</v>
      </c>
      <c r="E69" s="5">
        <v>3.5086212295329898E-2</v>
      </c>
      <c r="F69" s="5">
        <v>3.3197948144116002E-2</v>
      </c>
      <c r="G69" s="61">
        <v>4.73126048971176E-3</v>
      </c>
      <c r="H69" s="5">
        <v>0.22441214706669399</v>
      </c>
      <c r="I69" s="124">
        <v>87985.319266492705</v>
      </c>
      <c r="J69" s="124">
        <v>87985.319266492705</v>
      </c>
      <c r="L69" s="5">
        <v>3.1857497534398899E-2</v>
      </c>
      <c r="M69" s="5">
        <v>3.1857497534398899E-2</v>
      </c>
      <c r="N69" s="5">
        <v>0.11370785444355699</v>
      </c>
      <c r="O69" s="5">
        <v>7.5155174816083095E-2</v>
      </c>
      <c r="P69" s="5">
        <v>5.4600466525409501E-2</v>
      </c>
      <c r="Q69" s="61">
        <v>0.21180894940374301</v>
      </c>
      <c r="R69" s="5">
        <v>3.0195724162534399E-2</v>
      </c>
      <c r="S69" s="5">
        <v>1.8189220061473398E-2</v>
      </c>
      <c r="T69" s="5">
        <v>1.8189220061473398E-2</v>
      </c>
    </row>
    <row r="70" spans="1:20" ht="13.2" customHeight="1" x14ac:dyDescent="0.3">
      <c r="A70" s="7" t="s">
        <v>157</v>
      </c>
      <c r="B70" s="139">
        <v>85824.855379265398</v>
      </c>
      <c r="C70" s="139">
        <v>39544.387660275701</v>
      </c>
      <c r="D70" s="52">
        <v>8.7577798392154804E-3</v>
      </c>
      <c r="E70" s="52">
        <v>3.6692557901365101E-2</v>
      </c>
      <c r="F70" s="52">
        <v>2.54972456804731E-2</v>
      </c>
      <c r="G70" s="8">
        <v>0</v>
      </c>
      <c r="H70" s="52">
        <v>0.154066407859756</v>
      </c>
      <c r="I70" s="125">
        <v>165588.32461977599</v>
      </c>
      <c r="J70" s="125">
        <v>76295.950303016507</v>
      </c>
      <c r="L70" s="52">
        <v>0.24808341266376899</v>
      </c>
      <c r="M70" s="52">
        <v>0.24811267891283101</v>
      </c>
      <c r="N70" s="52">
        <v>0.77241133205897505</v>
      </c>
      <c r="O70" s="52">
        <v>0.54124502635967497</v>
      </c>
      <c r="P70" s="52">
        <v>0.31057563643762898</v>
      </c>
      <c r="Q70" s="8" t="s">
        <v>158</v>
      </c>
      <c r="R70" s="52">
        <v>0.18375362388227401</v>
      </c>
      <c r="S70" s="8">
        <v>9.3320853341196594E-2</v>
      </c>
      <c r="T70" s="8">
        <v>0.1058371256205</v>
      </c>
    </row>
    <row r="71" spans="1:20" ht="13.2" customHeight="1" x14ac:dyDescent="0.3">
      <c r="A71" s="28" t="s">
        <v>172</v>
      </c>
      <c r="B71" s="137">
        <v>290703.64387824503</v>
      </c>
      <c r="C71" s="137">
        <v>215273.79388035499</v>
      </c>
      <c r="D71" s="106">
        <v>9.5257728772890002E-3</v>
      </c>
      <c r="E71" s="106">
        <v>3.1128931796139299E-3</v>
      </c>
      <c r="F71" s="106">
        <v>2.27619845920927E-2</v>
      </c>
      <c r="G71" s="106">
        <v>1.51234717212159E-3</v>
      </c>
      <c r="H71" s="6">
        <v>9.8124956107851699E-2</v>
      </c>
      <c r="I71" s="137">
        <v>322609.888814023</v>
      </c>
      <c r="J71" s="137">
        <v>238901.218374138</v>
      </c>
      <c r="L71" s="6">
        <v>0.107902027483341</v>
      </c>
      <c r="M71" s="6">
        <v>7.3330611578634602E-2</v>
      </c>
      <c r="N71" s="106">
        <v>0.319522361741712</v>
      </c>
      <c r="O71" s="106">
        <v>0.17999546753007301</v>
      </c>
      <c r="P71" s="106">
        <v>0.16514602817493099</v>
      </c>
      <c r="Q71" s="106">
        <v>0.97694592379295397</v>
      </c>
      <c r="R71" s="6">
        <v>8.8857054734067104E-2</v>
      </c>
      <c r="S71" s="6">
        <v>0.128878484356518</v>
      </c>
      <c r="T71" s="6">
        <v>8.1269725461417697E-2</v>
      </c>
    </row>
    <row r="72" spans="1:20" ht="13.2" customHeight="1" x14ac:dyDescent="0.3">
      <c r="A72" s="1" t="s">
        <v>156</v>
      </c>
      <c r="B72" s="124">
        <v>221317.295236901</v>
      </c>
      <c r="C72" s="124">
        <v>221317.295236901</v>
      </c>
      <c r="D72" s="61">
        <v>1.6289166718493099E-2</v>
      </c>
      <c r="E72" s="61">
        <v>4.3758016554911704E-3</v>
      </c>
      <c r="F72" s="61">
        <v>2.6161325743967598E-2</v>
      </c>
      <c r="G72" s="61">
        <v>2.6887434017474599E-3</v>
      </c>
      <c r="H72" s="5">
        <v>9.9222574022984594E-2</v>
      </c>
      <c r="I72" s="124">
        <v>220903.94368898601</v>
      </c>
      <c r="J72" s="124">
        <v>220903.94368898601</v>
      </c>
      <c r="L72" s="5">
        <v>8.4714994018926307E-2</v>
      </c>
      <c r="M72" s="5">
        <v>8.4714994018926307E-2</v>
      </c>
      <c r="N72" s="61">
        <v>0.25070667314654599</v>
      </c>
      <c r="O72" s="61">
        <v>0.16335245735781301</v>
      </c>
      <c r="P72" s="61">
        <v>0.17325721142059899</v>
      </c>
      <c r="Q72" s="61">
        <v>0.81573901832923701</v>
      </c>
      <c r="R72" s="5">
        <v>0.111008472458781</v>
      </c>
      <c r="S72" s="5">
        <v>9.9593602939743994E-2</v>
      </c>
      <c r="T72" s="5">
        <v>9.9593602939743994E-2</v>
      </c>
    </row>
    <row r="73" spans="1:20" ht="13.2" customHeight="1" x14ac:dyDescent="0.3">
      <c r="A73" s="10" t="s">
        <v>157</v>
      </c>
      <c r="B73" s="140">
        <v>486979.767815297</v>
      </c>
      <c r="C73" s="140">
        <v>207972.869850541</v>
      </c>
      <c r="D73" s="111">
        <v>8.3091370306108002E-4</v>
      </c>
      <c r="E73" s="111">
        <v>1.4893279096463599E-3</v>
      </c>
      <c r="F73" s="111">
        <v>1.8391871998524101E-2</v>
      </c>
      <c r="G73" s="11">
        <v>0</v>
      </c>
      <c r="H73" s="111">
        <v>9.6713884473807604E-2</v>
      </c>
      <c r="I73" s="140">
        <v>610309.83385194605</v>
      </c>
      <c r="J73" s="140">
        <v>260643.04111364501</v>
      </c>
      <c r="L73" s="111">
        <v>0.17370194375287301</v>
      </c>
      <c r="M73" s="111">
        <v>0.158123169017619</v>
      </c>
      <c r="N73" s="111">
        <v>0.782123750953166</v>
      </c>
      <c r="O73" s="111">
        <v>0.32007696249209999</v>
      </c>
      <c r="P73" s="111">
        <v>0.38829803917408101</v>
      </c>
      <c r="Q73" s="11" t="s">
        <v>158</v>
      </c>
      <c r="R73" s="111">
        <v>0.16379700152849999</v>
      </c>
      <c r="S73" s="111">
        <v>0.17229957393788101</v>
      </c>
      <c r="T73" s="111">
        <v>0.160386257714075</v>
      </c>
    </row>
    <row r="74" spans="1:20" ht="169.2" customHeight="1" x14ac:dyDescent="0.3">
      <c r="A74" s="165" t="s">
        <v>599</v>
      </c>
      <c r="B74" s="166"/>
      <c r="C74" s="166"/>
      <c r="D74" s="166"/>
      <c r="E74" s="166"/>
      <c r="F74" s="166"/>
      <c r="G74" s="166"/>
      <c r="H74" s="166"/>
      <c r="I74" s="166"/>
      <c r="J74" s="166"/>
    </row>
    <row r="75" spans="1:20" ht="13.2" customHeight="1" x14ac:dyDescent="0.3"/>
    <row r="76" spans="1:20" ht="13.2" customHeight="1" x14ac:dyDescent="0.3"/>
    <row r="77" spans="1:20" ht="13.2" customHeight="1" x14ac:dyDescent="0.3"/>
    <row r="78" spans="1:20" ht="13.2" customHeight="1" x14ac:dyDescent="0.3"/>
    <row r="79" spans="1:20" ht="13.2" customHeight="1" x14ac:dyDescent="0.3"/>
    <row r="80" spans="1:2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4">
    <mergeCell ref="A74:J74"/>
    <mergeCell ref="A2:J2"/>
    <mergeCell ref="N4:N6"/>
    <mergeCell ref="O4:O6"/>
    <mergeCell ref="P4:P6"/>
    <mergeCell ref="A3:A7"/>
    <mergeCell ref="B4:B7"/>
    <mergeCell ref="B3:C3"/>
    <mergeCell ref="L3:T3"/>
    <mergeCell ref="D3:H3"/>
    <mergeCell ref="I3:J3"/>
    <mergeCell ref="C4:C7"/>
    <mergeCell ref="D4:D7"/>
    <mergeCell ref="J4:J7"/>
    <mergeCell ref="L4:M6"/>
    <mergeCell ref="S4:T6"/>
    <mergeCell ref="N7:R7"/>
    <mergeCell ref="Q4:Q6"/>
    <mergeCell ref="R4:R6"/>
    <mergeCell ref="E4:E7"/>
    <mergeCell ref="F4:F7"/>
    <mergeCell ref="G4:G7"/>
    <mergeCell ref="H4:H7"/>
    <mergeCell ref="I4:I7"/>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0"/>
  <sheetViews>
    <sheetView showGridLines="0" workbookViewId="0"/>
  </sheetViews>
  <sheetFormatPr baseColWidth="10" defaultRowHeight="14.4" x14ac:dyDescent="0.3"/>
  <cols>
    <col min="2" max="2" width="37.6640625" customWidth="1"/>
    <col min="3" max="8" width="12.6640625" customWidth="1"/>
  </cols>
  <sheetData>
    <row r="1" spans="1:15" ht="13.2" customHeight="1" x14ac:dyDescent="0.3">
      <c r="A1" s="2" t="s">
        <v>84</v>
      </c>
      <c r="J1" s="14" t="str">
        <f>HYPERLINK("#'Verzeichnis'!A1", "Zurück zum Verzeichnis")</f>
        <v>Zurück zum Verzeichnis</v>
      </c>
      <c r="O1" s="1"/>
    </row>
    <row r="2" spans="1:15" ht="13.2" customHeight="1" x14ac:dyDescent="0.3">
      <c r="A2" s="2" t="s">
        <v>2</v>
      </c>
    </row>
    <row r="3" spans="1:15" ht="13.2" customHeight="1" x14ac:dyDescent="0.3">
      <c r="A3" s="168" t="s">
        <v>66</v>
      </c>
      <c r="B3" s="16" t="s">
        <v>85</v>
      </c>
      <c r="C3" s="167" t="s">
        <v>67</v>
      </c>
      <c r="D3" s="167" t="s">
        <v>68</v>
      </c>
      <c r="E3" s="167" t="s">
        <v>69</v>
      </c>
      <c r="F3" s="169" t="s">
        <v>70</v>
      </c>
      <c r="G3" s="167" t="s">
        <v>71</v>
      </c>
      <c r="H3" s="167" t="s">
        <v>72</v>
      </c>
      <c r="I3" t="s">
        <v>85</v>
      </c>
      <c r="J3" s="167" t="s">
        <v>73</v>
      </c>
      <c r="K3" s="167" t="s">
        <v>85</v>
      </c>
      <c r="L3" s="167" t="s">
        <v>85</v>
      </c>
      <c r="M3" s="167" t="s">
        <v>85</v>
      </c>
    </row>
    <row r="4" spans="1:15" ht="13.2" customHeight="1" x14ac:dyDescent="0.3">
      <c r="A4" s="168"/>
      <c r="B4" s="16"/>
      <c r="C4" s="167"/>
      <c r="D4" s="167"/>
      <c r="E4" s="167"/>
      <c r="F4" s="169"/>
      <c r="G4" s="167"/>
      <c r="H4" s="167"/>
      <c r="J4" s="16">
        <v>2020</v>
      </c>
      <c r="K4" s="16">
        <v>2021</v>
      </c>
      <c r="L4" s="16">
        <v>2022</v>
      </c>
      <c r="M4" s="16">
        <v>2023</v>
      </c>
    </row>
    <row r="5" spans="1:15" ht="13.2" customHeight="1" x14ac:dyDescent="0.3">
      <c r="A5" s="2" t="s">
        <v>78</v>
      </c>
      <c r="B5" s="2"/>
      <c r="C5" s="17">
        <v>155.847163543866</v>
      </c>
      <c r="D5" s="17">
        <v>168.322267031595</v>
      </c>
      <c r="E5" s="17">
        <v>176.950534481023</v>
      </c>
      <c r="F5" s="17">
        <v>183.222588644496</v>
      </c>
      <c r="G5" s="21"/>
      <c r="H5" s="21"/>
      <c r="J5" s="6">
        <v>2.40355808452902E-2</v>
      </c>
      <c r="K5" s="6">
        <v>2.3566404151927699E-2</v>
      </c>
      <c r="L5" s="6">
        <v>2.3703923433180701E-2</v>
      </c>
      <c r="M5" s="6">
        <v>2.3932694628422801E-2</v>
      </c>
    </row>
    <row r="6" spans="1:15" ht="13.2" customHeight="1" x14ac:dyDescent="0.3">
      <c r="A6" s="22"/>
      <c r="C6" s="22"/>
      <c r="D6" s="18">
        <v>12.4751034877288</v>
      </c>
      <c r="E6" s="18">
        <v>8.6282674494283906</v>
      </c>
      <c r="F6" s="18">
        <v>6.2720541634728599</v>
      </c>
      <c r="G6" s="18">
        <v>27.3754251006301</v>
      </c>
      <c r="H6" s="18">
        <v>9.1251417002100297</v>
      </c>
    </row>
    <row r="7" spans="1:15" ht="13.2" customHeight="1" x14ac:dyDescent="0.3">
      <c r="A7" s="22" t="s">
        <v>86</v>
      </c>
      <c r="B7" s="9"/>
      <c r="C7" s="8"/>
      <c r="D7" s="8">
        <v>8.0047035852644804E-2</v>
      </c>
      <c r="E7" s="8">
        <v>5.1260404232844801E-2</v>
      </c>
      <c r="F7" s="8">
        <v>3.5445240003756498E-2</v>
      </c>
      <c r="G7" s="8">
        <v>0.175655587680457</v>
      </c>
      <c r="H7" s="8">
        <v>5.5423364350393002E-2</v>
      </c>
      <c r="J7" s="9"/>
      <c r="K7" s="9"/>
      <c r="L7" s="9"/>
      <c r="M7" s="9"/>
    </row>
    <row r="8" spans="1:15" ht="13.2" customHeight="1" x14ac:dyDescent="0.3">
      <c r="A8" s="2"/>
      <c r="B8" s="23" t="s">
        <v>87</v>
      </c>
      <c r="C8" s="17">
        <v>83.980451294343396</v>
      </c>
      <c r="D8" s="17">
        <v>92.553476928201903</v>
      </c>
      <c r="E8" s="17">
        <v>100.617286778758</v>
      </c>
      <c r="F8" s="17">
        <v>106.232083448507</v>
      </c>
      <c r="G8" s="21"/>
      <c r="H8" s="21"/>
      <c r="J8" s="5">
        <v>2.4712564116114801E-2</v>
      </c>
      <c r="K8" s="5">
        <v>2.45036087078002E-2</v>
      </c>
      <c r="L8" s="5">
        <v>2.48033340336778E-2</v>
      </c>
      <c r="M8" s="5">
        <v>2.5166548537856399E-2</v>
      </c>
    </row>
    <row r="9" spans="1:15" ht="13.2" customHeight="1" x14ac:dyDescent="0.3">
      <c r="A9" s="22"/>
      <c r="B9" s="24" t="s">
        <v>88</v>
      </c>
      <c r="C9" s="5">
        <v>0.538864162713527</v>
      </c>
      <c r="D9" s="5">
        <v>0.54985878315689096</v>
      </c>
      <c r="E9" s="5">
        <v>0.56861815689824402</v>
      </c>
      <c r="F9" s="5">
        <v>0.57979796178203402</v>
      </c>
      <c r="G9" s="5"/>
      <c r="H9" s="5"/>
    </row>
    <row r="10" spans="1:15" ht="13.2" customHeight="1" x14ac:dyDescent="0.3">
      <c r="A10" s="22"/>
      <c r="B10" s="24" t="s">
        <v>76</v>
      </c>
      <c r="C10" s="22"/>
      <c r="D10" s="18">
        <v>8.5730256338584603</v>
      </c>
      <c r="E10" s="18">
        <v>8.0638098505565896</v>
      </c>
      <c r="F10" s="18">
        <v>5.6147966697482996</v>
      </c>
      <c r="G10" s="18">
        <v>22.251632154163399</v>
      </c>
      <c r="H10" s="18">
        <v>7.4172107180544504</v>
      </c>
    </row>
    <row r="11" spans="1:15" ht="13.2" customHeight="1" x14ac:dyDescent="0.3">
      <c r="A11" s="22"/>
      <c r="B11" s="25" t="s">
        <v>77</v>
      </c>
      <c r="C11" s="8"/>
      <c r="D11" s="8">
        <v>0.102083586140908</v>
      </c>
      <c r="E11" s="8">
        <v>8.7125952672875498E-2</v>
      </c>
      <c r="F11" s="8">
        <v>5.5803499075604703E-2</v>
      </c>
      <c r="G11" s="8">
        <v>0.26496204546667101</v>
      </c>
      <c r="H11" s="8">
        <v>8.1498276419430096E-2</v>
      </c>
      <c r="J11" s="9"/>
      <c r="K11" s="9"/>
      <c r="L11" s="9"/>
      <c r="M11" s="9"/>
    </row>
    <row r="12" spans="1:15" ht="13.2" customHeight="1" x14ac:dyDescent="0.3">
      <c r="A12" s="2"/>
      <c r="B12" s="23" t="s">
        <v>89</v>
      </c>
      <c r="C12" s="17">
        <v>9.3442859480884692</v>
      </c>
      <c r="D12" s="17">
        <v>10.2988932517869</v>
      </c>
      <c r="E12" s="17">
        <v>9.8470620979057504</v>
      </c>
      <c r="F12" s="17">
        <v>9.5932268413603392</v>
      </c>
      <c r="G12" s="21"/>
      <c r="H12" s="21"/>
      <c r="J12" s="5">
        <v>0.109487020516252</v>
      </c>
      <c r="K12" s="5">
        <v>9.5503750055011993E-2</v>
      </c>
      <c r="L12" s="5">
        <v>0.10026442124452201</v>
      </c>
      <c r="M12" s="5">
        <v>9.8430012619796101E-2</v>
      </c>
    </row>
    <row r="13" spans="1:15" ht="13.2" customHeight="1" x14ac:dyDescent="0.3">
      <c r="A13" s="22"/>
      <c r="B13" s="24" t="s">
        <v>88</v>
      </c>
      <c r="C13" s="5">
        <v>5.9958011012875199E-2</v>
      </c>
      <c r="D13" s="5">
        <v>6.1185566434022502E-2</v>
      </c>
      <c r="E13" s="5">
        <v>5.5648671120356499E-2</v>
      </c>
      <c r="F13" s="5">
        <v>5.23583195299894E-2</v>
      </c>
      <c r="G13" s="5"/>
      <c r="H13" s="5"/>
    </row>
    <row r="14" spans="1:15" ht="13.2" customHeight="1" x14ac:dyDescent="0.3">
      <c r="A14" s="22"/>
      <c r="B14" s="24" t="s">
        <v>76</v>
      </c>
      <c r="C14" s="22"/>
      <c r="D14" s="18">
        <v>0.95460730369844504</v>
      </c>
      <c r="E14" s="18">
        <v>-0.45183115388116202</v>
      </c>
      <c r="F14" s="18">
        <v>-0.253835256545413</v>
      </c>
      <c r="G14" s="18">
        <v>0.24894089327187</v>
      </c>
      <c r="H14" s="18">
        <v>8.2980297757290003E-2</v>
      </c>
    </row>
    <row r="15" spans="1:15" ht="13.2" customHeight="1" x14ac:dyDescent="0.3">
      <c r="A15" s="22"/>
      <c r="B15" s="25" t="s">
        <v>77</v>
      </c>
      <c r="C15" s="8"/>
      <c r="D15" s="8">
        <v>0.102159470397385</v>
      </c>
      <c r="E15" s="8">
        <v>-4.3871816401511603E-2</v>
      </c>
      <c r="F15" s="8">
        <v>-2.5777765390491199E-2</v>
      </c>
      <c r="G15" s="8">
        <v>2.6640975528236601E-2</v>
      </c>
      <c r="H15" s="8">
        <v>8.8026118411976793E-3</v>
      </c>
      <c r="J15" s="9"/>
      <c r="K15" s="9"/>
      <c r="L15" s="9"/>
      <c r="M15" s="9"/>
    </row>
    <row r="16" spans="1:15" ht="13.2" customHeight="1" x14ac:dyDescent="0.3">
      <c r="A16" s="2"/>
      <c r="B16" s="23" t="s">
        <v>90</v>
      </c>
      <c r="C16" s="17">
        <v>18.1057575180158</v>
      </c>
      <c r="D16" s="17">
        <v>18.561625216642501</v>
      </c>
      <c r="E16" s="17">
        <v>19.430914750717001</v>
      </c>
      <c r="F16" s="17">
        <v>20.318027871633099</v>
      </c>
      <c r="G16" s="21"/>
      <c r="H16" s="21"/>
      <c r="J16" s="5">
        <v>1.9365212272291099E-2</v>
      </c>
      <c r="K16" s="5">
        <v>1.95932657616938E-2</v>
      </c>
      <c r="L16" s="5">
        <v>1.9002310638793301E-2</v>
      </c>
      <c r="M16" s="5">
        <v>1.95852839321543E-2</v>
      </c>
    </row>
    <row r="17" spans="1:13" ht="13.2" customHeight="1" x14ac:dyDescent="0.3">
      <c r="A17" s="22"/>
      <c r="B17" s="24" t="s">
        <v>88</v>
      </c>
      <c r="C17" s="5">
        <v>0.116176368605641</v>
      </c>
      <c r="D17" s="5">
        <v>0.11027432997417</v>
      </c>
      <c r="E17" s="5">
        <v>0.109809867529961</v>
      </c>
      <c r="F17" s="5">
        <v>0.11089259256704299</v>
      </c>
      <c r="G17" s="5"/>
      <c r="H17" s="5"/>
    </row>
    <row r="18" spans="1:13" ht="13.2" customHeight="1" x14ac:dyDescent="0.3">
      <c r="A18" s="22"/>
      <c r="B18" s="24" t="s">
        <v>76</v>
      </c>
      <c r="C18" s="22"/>
      <c r="D18" s="18">
        <v>0.45586769862667298</v>
      </c>
      <c r="E18" s="18">
        <v>0.86928953407451104</v>
      </c>
      <c r="F18" s="18">
        <v>0.88711312091610095</v>
      </c>
      <c r="G18" s="18">
        <v>2.2122703536172801</v>
      </c>
      <c r="H18" s="18">
        <v>0.73742345120576203</v>
      </c>
    </row>
    <row r="19" spans="1:13" ht="13.2" customHeight="1" x14ac:dyDescent="0.3">
      <c r="A19" s="22"/>
      <c r="B19" s="25" t="s">
        <v>77</v>
      </c>
      <c r="C19" s="8"/>
      <c r="D19" s="8">
        <v>2.5178051687319299E-2</v>
      </c>
      <c r="E19" s="8">
        <v>4.68326196617255E-2</v>
      </c>
      <c r="F19" s="8">
        <v>4.5654727649060797E-2</v>
      </c>
      <c r="G19" s="8">
        <v>0.12218601466500401</v>
      </c>
      <c r="H19" s="8">
        <v>3.9174028190546398E-2</v>
      </c>
      <c r="J19" s="9"/>
      <c r="K19" s="9"/>
      <c r="L19" s="9"/>
      <c r="M19" s="9"/>
    </row>
    <row r="20" spans="1:13" ht="13.2" customHeight="1" x14ac:dyDescent="0.3">
      <c r="A20" s="2"/>
      <c r="B20" s="23" t="s">
        <v>91</v>
      </c>
      <c r="C20" s="17">
        <v>4.8857990477664801</v>
      </c>
      <c r="D20" s="17">
        <v>5.0877184754448299</v>
      </c>
      <c r="E20" s="17">
        <v>5.1919878466997602</v>
      </c>
      <c r="F20" s="17">
        <v>5.2714816846158801</v>
      </c>
      <c r="G20" s="21"/>
      <c r="H20" s="21"/>
      <c r="J20" s="5">
        <v>2.7414557407654298E-2</v>
      </c>
      <c r="K20" s="5">
        <v>2.72345516384703E-2</v>
      </c>
      <c r="L20" s="5">
        <v>2.54657634427508E-2</v>
      </c>
      <c r="M20" s="5">
        <v>2.6372013442377901E-2</v>
      </c>
    </row>
    <row r="21" spans="1:13" ht="13.2" customHeight="1" x14ac:dyDescent="0.3">
      <c r="A21" s="22"/>
      <c r="B21" s="24" t="s">
        <v>88</v>
      </c>
      <c r="C21" s="5">
        <v>3.1349938854622103E-2</v>
      </c>
      <c r="D21" s="5">
        <v>3.0226057224442202E-2</v>
      </c>
      <c r="E21" s="5">
        <v>2.9341464618500901E-2</v>
      </c>
      <c r="F21" s="5">
        <v>2.8770915876775702E-2</v>
      </c>
      <c r="G21" s="5"/>
      <c r="H21" s="5"/>
    </row>
    <row r="22" spans="1:13" ht="13.2" customHeight="1" x14ac:dyDescent="0.3">
      <c r="A22" s="22"/>
      <c r="B22" s="24" t="s">
        <v>76</v>
      </c>
      <c r="C22" s="22"/>
      <c r="D22" s="18">
        <v>0.201919427678348</v>
      </c>
      <c r="E22" s="18">
        <v>0.10426937125493101</v>
      </c>
      <c r="F22" s="18">
        <v>7.9493837916118096E-2</v>
      </c>
      <c r="G22" s="18">
        <v>0.38568263684939702</v>
      </c>
      <c r="H22" s="18">
        <v>0.12856087894979901</v>
      </c>
    </row>
    <row r="23" spans="1:13" ht="13.2" customHeight="1" x14ac:dyDescent="0.3">
      <c r="A23" s="22"/>
      <c r="B23" s="25" t="s">
        <v>77</v>
      </c>
      <c r="C23" s="8"/>
      <c r="D23" s="8">
        <v>4.1327820834271597E-2</v>
      </c>
      <c r="E23" s="8">
        <v>2.04943280093372E-2</v>
      </c>
      <c r="F23" s="8">
        <v>1.5310867487228E-2</v>
      </c>
      <c r="G23" s="8">
        <v>7.8939521064770396E-2</v>
      </c>
      <c r="H23" s="8">
        <v>2.56496444256562E-2</v>
      </c>
      <c r="J23" s="9"/>
      <c r="K23" s="9"/>
      <c r="L23" s="9"/>
      <c r="M23" s="9"/>
    </row>
    <row r="24" spans="1:13" ht="13.2" customHeight="1" x14ac:dyDescent="0.3">
      <c r="A24" s="2"/>
      <c r="B24" s="23" t="s">
        <v>92</v>
      </c>
      <c r="C24" s="17">
        <v>11.0618098607871</v>
      </c>
      <c r="D24" s="17">
        <v>11.302477593695301</v>
      </c>
      <c r="E24" s="17">
        <v>9.90885606904863</v>
      </c>
      <c r="F24" s="17">
        <v>8.6296107848261698</v>
      </c>
      <c r="G24" s="21"/>
      <c r="H24" s="21"/>
      <c r="J24" s="5">
        <v>3.2278212807546003E-2</v>
      </c>
      <c r="K24" s="5">
        <v>3.3049794903414503E-2</v>
      </c>
      <c r="L24" s="5">
        <v>3.4366268327178803E-2</v>
      </c>
      <c r="M24" s="5">
        <v>3.2811835251763302E-2</v>
      </c>
    </row>
    <row r="25" spans="1:13" ht="13.2" customHeight="1" x14ac:dyDescent="0.3">
      <c r="A25" s="22"/>
      <c r="B25" s="24" t="s">
        <v>88</v>
      </c>
      <c r="C25" s="5">
        <v>7.0978576762313506E-2</v>
      </c>
      <c r="D25" s="5">
        <v>6.7147845576329898E-2</v>
      </c>
      <c r="E25" s="5">
        <v>5.59978871954823E-2</v>
      </c>
      <c r="F25" s="5">
        <v>4.70990550273803E-2</v>
      </c>
      <c r="G25" s="5"/>
      <c r="H25" s="5"/>
    </row>
    <row r="26" spans="1:13" ht="13.2" customHeight="1" x14ac:dyDescent="0.3">
      <c r="A26" s="22"/>
      <c r="B26" s="24" t="s">
        <v>76</v>
      </c>
      <c r="C26" s="22"/>
      <c r="D26" s="18">
        <v>0.24066773290816801</v>
      </c>
      <c r="E26" s="18">
        <v>-1.3936215246466499</v>
      </c>
      <c r="F26" s="18">
        <v>-1.27924528422246</v>
      </c>
      <c r="G26" s="18">
        <v>-2.4321990759609502</v>
      </c>
      <c r="H26" s="18">
        <v>-0.81073302532031599</v>
      </c>
    </row>
    <row r="27" spans="1:13" ht="13.2" customHeight="1" x14ac:dyDescent="0.3">
      <c r="A27" s="22"/>
      <c r="B27" s="25" t="s">
        <v>77</v>
      </c>
      <c r="C27" s="8"/>
      <c r="D27" s="8">
        <v>2.1756632588787201E-2</v>
      </c>
      <c r="E27" s="8">
        <v>-0.12330230368464</v>
      </c>
      <c r="F27" s="8">
        <v>-0.12910120757716101</v>
      </c>
      <c r="G27" s="8">
        <v>-0.219873520388632</v>
      </c>
      <c r="H27" s="8">
        <v>-7.9433839498344899E-2</v>
      </c>
      <c r="J27" s="9"/>
      <c r="K27" s="9"/>
      <c r="L27" s="9"/>
      <c r="M27" s="9"/>
    </row>
    <row r="28" spans="1:13" ht="13.2" customHeight="1" x14ac:dyDescent="0.3">
      <c r="A28" s="2"/>
      <c r="B28" s="23" t="s">
        <v>93</v>
      </c>
      <c r="C28" s="17">
        <v>1.2147808181822899</v>
      </c>
      <c r="D28" s="17">
        <v>1.3309820458116799</v>
      </c>
      <c r="E28" s="17">
        <v>1.3309988837511399</v>
      </c>
      <c r="F28" s="17">
        <v>1.30475799061797</v>
      </c>
      <c r="G28" s="21"/>
      <c r="H28" s="21"/>
      <c r="J28" s="5">
        <v>9.2307871911895906E-2</v>
      </c>
      <c r="K28" s="5">
        <v>7.9427738740696197E-2</v>
      </c>
      <c r="L28" s="5">
        <v>8.1208170912950003E-2</v>
      </c>
      <c r="M28" s="5">
        <v>7.7965227141117699E-2</v>
      </c>
    </row>
    <row r="29" spans="1:13" ht="13.2" customHeight="1" x14ac:dyDescent="0.3">
      <c r="A29" s="22"/>
      <c r="B29" s="24" t="s">
        <v>88</v>
      </c>
      <c r="C29" s="5">
        <v>7.7946931503849503E-3</v>
      </c>
      <c r="D29" s="5">
        <v>7.9073438665238794E-3</v>
      </c>
      <c r="E29" s="5">
        <v>7.5218698132493104E-3</v>
      </c>
      <c r="F29" s="5">
        <v>7.1211633907736598E-3</v>
      </c>
      <c r="G29" s="5"/>
      <c r="H29" s="5"/>
    </row>
    <row r="30" spans="1:13" ht="13.2" customHeight="1" x14ac:dyDescent="0.3">
      <c r="A30" s="22"/>
      <c r="B30" s="24" t="s">
        <v>76</v>
      </c>
      <c r="C30" s="22"/>
      <c r="D30" s="18">
        <v>0.116201227629381</v>
      </c>
      <c r="E30" s="18">
        <v>1.6837939462943699E-5</v>
      </c>
      <c r="F30" s="18">
        <v>-2.6240893133172301E-2</v>
      </c>
      <c r="G30" s="18">
        <v>8.9977172435671895E-2</v>
      </c>
      <c r="H30" s="18">
        <v>2.9992390811890601E-2</v>
      </c>
    </row>
    <row r="31" spans="1:13" ht="13.2" customHeight="1" x14ac:dyDescent="0.3">
      <c r="A31" s="22"/>
      <c r="B31" s="25" t="s">
        <v>77</v>
      </c>
      <c r="C31" s="8"/>
      <c r="D31" s="8">
        <v>9.5656126512810802E-2</v>
      </c>
      <c r="E31" s="8">
        <v>1.2650763784477101E-5</v>
      </c>
      <c r="F31" s="8">
        <v>-1.9715187934055901E-2</v>
      </c>
      <c r="G31" s="8">
        <v>7.4068647684367397E-2</v>
      </c>
      <c r="H31" s="8">
        <v>2.4103883911968899E-2</v>
      </c>
      <c r="J31" s="9"/>
      <c r="K31" s="9"/>
      <c r="L31" s="9"/>
      <c r="M31" s="9"/>
    </row>
    <row r="32" spans="1:13" ht="13.2" customHeight="1" x14ac:dyDescent="0.3">
      <c r="A32" s="2"/>
      <c r="B32" s="23" t="s">
        <v>94</v>
      </c>
      <c r="C32" s="17">
        <v>1.09594439960975</v>
      </c>
      <c r="D32" s="17">
        <v>0.95659545863892004</v>
      </c>
      <c r="E32" s="17">
        <v>0.85192883539822495</v>
      </c>
      <c r="F32" s="17">
        <v>0.91887553666900101</v>
      </c>
      <c r="G32" s="21"/>
      <c r="H32" s="21"/>
      <c r="J32" s="5">
        <v>4.8133420855892901E-2</v>
      </c>
      <c r="K32" s="5">
        <v>5.0576293583760798E-2</v>
      </c>
      <c r="L32" s="5">
        <v>5.416678080719E-2</v>
      </c>
      <c r="M32" s="5">
        <v>5.8814229435261399E-2</v>
      </c>
    </row>
    <row r="33" spans="1:13" ht="13.2" customHeight="1" x14ac:dyDescent="0.3">
      <c r="A33" s="22"/>
      <c r="B33" s="24" t="s">
        <v>88</v>
      </c>
      <c r="C33" s="5">
        <v>7.0321741807080097E-3</v>
      </c>
      <c r="D33" s="5">
        <v>5.6831189093916098E-3</v>
      </c>
      <c r="E33" s="5">
        <v>4.8145027529690196E-3</v>
      </c>
      <c r="F33" s="5">
        <v>5.0150777994512497E-3</v>
      </c>
      <c r="G33" s="5"/>
      <c r="H33" s="5"/>
    </row>
    <row r="34" spans="1:13" ht="13.2" customHeight="1" x14ac:dyDescent="0.3">
      <c r="A34" s="22"/>
      <c r="B34" s="24" t="s">
        <v>76</v>
      </c>
      <c r="C34" s="22"/>
      <c r="D34" s="18">
        <v>-0.139348940970833</v>
      </c>
      <c r="E34" s="18">
        <v>-0.10466662324069501</v>
      </c>
      <c r="F34" s="18">
        <v>6.6946701270776607E-2</v>
      </c>
      <c r="G34" s="18">
        <v>-0.177068862940751</v>
      </c>
      <c r="H34" s="18">
        <v>-5.90229543135838E-2</v>
      </c>
    </row>
    <row r="35" spans="1:13" ht="13.2" customHeight="1" x14ac:dyDescent="0.3">
      <c r="A35" s="22"/>
      <c r="B35" s="25" t="s">
        <v>77</v>
      </c>
      <c r="C35" s="8"/>
      <c r="D35" s="8">
        <v>-0.12714964465391901</v>
      </c>
      <c r="E35" s="8">
        <v>-0.10941576430816299</v>
      </c>
      <c r="F35" s="8">
        <v>7.8582504182386506E-2</v>
      </c>
      <c r="G35" s="8">
        <v>-0.161567377874099</v>
      </c>
      <c r="H35" s="8">
        <v>-5.70484271966335E-2</v>
      </c>
      <c r="J35" s="9"/>
      <c r="K35" s="9"/>
      <c r="L35" s="9"/>
      <c r="M35" s="9"/>
    </row>
    <row r="36" spans="1:13" ht="13.2" customHeight="1" x14ac:dyDescent="0.3">
      <c r="A36" s="2"/>
      <c r="B36" s="23" t="s">
        <v>95</v>
      </c>
      <c r="C36" s="17">
        <v>4.4953418732232899</v>
      </c>
      <c r="D36" s="17">
        <v>5.16802365582961</v>
      </c>
      <c r="E36" s="17">
        <v>5.3465163278324201</v>
      </c>
      <c r="F36" s="17">
        <v>6.03691098695744</v>
      </c>
      <c r="G36" s="21"/>
      <c r="H36" s="21"/>
      <c r="J36" s="5">
        <v>2.7365361370397301E-2</v>
      </c>
      <c r="K36" s="5">
        <v>2.69302385141614E-2</v>
      </c>
      <c r="L36" s="5">
        <v>2.7211986382881598E-2</v>
      </c>
      <c r="M36" s="5">
        <v>2.6126851459233699E-2</v>
      </c>
    </row>
    <row r="37" spans="1:13" ht="13.2" customHeight="1" x14ac:dyDescent="0.3">
      <c r="A37" s="22"/>
      <c r="B37" s="24" t="s">
        <v>88</v>
      </c>
      <c r="C37" s="5">
        <v>2.8844553670417002E-2</v>
      </c>
      <c r="D37" s="5">
        <v>3.07031490661871E-2</v>
      </c>
      <c r="E37" s="5">
        <v>3.02147509388043E-2</v>
      </c>
      <c r="F37" s="5">
        <v>3.2948508323232803E-2</v>
      </c>
      <c r="G37" s="5"/>
      <c r="H37" s="5"/>
    </row>
    <row r="38" spans="1:13" ht="13.2" customHeight="1" x14ac:dyDescent="0.3">
      <c r="A38" s="22"/>
      <c r="B38" s="24" t="s">
        <v>76</v>
      </c>
      <c r="C38" s="22"/>
      <c r="D38" s="18">
        <v>0.67268178260631695</v>
      </c>
      <c r="E38" s="18">
        <v>0.178492672002807</v>
      </c>
      <c r="F38" s="18">
        <v>0.69039465912501796</v>
      </c>
      <c r="G38" s="18">
        <v>1.5415691137341401</v>
      </c>
      <c r="H38" s="18">
        <v>0.51385637124471395</v>
      </c>
    </row>
    <row r="39" spans="1:13" ht="13.2" customHeight="1" x14ac:dyDescent="0.3">
      <c r="A39" s="22"/>
      <c r="B39" s="25" t="s">
        <v>77</v>
      </c>
      <c r="C39" s="8"/>
      <c r="D39" s="8">
        <v>0.14963973855095999</v>
      </c>
      <c r="E39" s="8">
        <v>3.4537897635484698E-2</v>
      </c>
      <c r="F39" s="8">
        <v>0.12912981403068399</v>
      </c>
      <c r="G39" s="8">
        <v>0.342925890223515</v>
      </c>
      <c r="H39" s="8">
        <v>0.10327560535239901</v>
      </c>
      <c r="J39" s="9"/>
      <c r="K39" s="9"/>
      <c r="L39" s="9"/>
      <c r="M39" s="9"/>
    </row>
    <row r="40" spans="1:13" ht="13.2" customHeight="1" x14ac:dyDescent="0.3">
      <c r="A40" s="2"/>
      <c r="B40" s="23" t="s">
        <v>96</v>
      </c>
      <c r="C40" s="17">
        <v>0.48050001757705302</v>
      </c>
      <c r="D40" s="17">
        <v>0.50881687895497296</v>
      </c>
      <c r="E40" s="17">
        <v>0.51761109454550303</v>
      </c>
      <c r="F40" s="17">
        <v>0.73724534724621504</v>
      </c>
      <c r="G40" s="21"/>
      <c r="H40" s="21"/>
      <c r="J40" s="5">
        <v>0.137407686718966</v>
      </c>
      <c r="K40" s="5">
        <v>0.13298452928657001</v>
      </c>
      <c r="L40" s="5">
        <v>0.14420880419547799</v>
      </c>
      <c r="M40" s="5">
        <v>0.12745972678137499</v>
      </c>
    </row>
    <row r="41" spans="1:13" ht="13.2" customHeight="1" x14ac:dyDescent="0.3">
      <c r="A41" s="22"/>
      <c r="B41" s="24" t="s">
        <v>88</v>
      </c>
      <c r="C41" s="5">
        <v>3.0831489431747501E-3</v>
      </c>
      <c r="D41" s="5">
        <v>3.02287325336146E-3</v>
      </c>
      <c r="E41" s="5">
        <v>2.925173953634E-3</v>
      </c>
      <c r="F41" s="5">
        <v>4.0237688633287501E-3</v>
      </c>
      <c r="G41" s="5"/>
      <c r="H41" s="5"/>
    </row>
    <row r="42" spans="1:13" ht="13.2" customHeight="1" x14ac:dyDescent="0.3">
      <c r="A42" s="22"/>
      <c r="B42" s="24" t="s">
        <v>76</v>
      </c>
      <c r="C42" s="22"/>
      <c r="D42" s="18">
        <v>2.83168613779206E-2</v>
      </c>
      <c r="E42" s="18">
        <v>8.7942155905300599E-3</v>
      </c>
      <c r="F42" s="18">
        <v>0.21963425270071199</v>
      </c>
      <c r="G42" s="18">
        <v>0.25674532966916302</v>
      </c>
      <c r="H42" s="18">
        <v>8.5581776556387504E-2</v>
      </c>
    </row>
    <row r="43" spans="1:13" ht="13.2" customHeight="1" x14ac:dyDescent="0.3">
      <c r="A43" s="22"/>
      <c r="B43" s="25" t="s">
        <v>77</v>
      </c>
      <c r="C43" s="8"/>
      <c r="D43" s="8">
        <v>5.8932071471526397E-2</v>
      </c>
      <c r="E43" s="8">
        <v>1.7283655386181301E-2</v>
      </c>
      <c r="F43" s="8">
        <v>0.42432292316602099</v>
      </c>
      <c r="G43" s="8">
        <v>0.534329490691415</v>
      </c>
      <c r="H43" s="8">
        <v>0.15338122477268501</v>
      </c>
      <c r="J43" s="9"/>
      <c r="K43" s="9"/>
      <c r="L43" s="9"/>
      <c r="M43" s="9"/>
    </row>
    <row r="44" spans="1:13" ht="13.2" customHeight="1" x14ac:dyDescent="0.3">
      <c r="A44" s="2"/>
      <c r="B44" s="23" t="s">
        <v>97</v>
      </c>
      <c r="C44" s="17">
        <v>21.182492766272102</v>
      </c>
      <c r="D44" s="17">
        <v>22.553657526587902</v>
      </c>
      <c r="E44" s="17">
        <v>23.907371796366402</v>
      </c>
      <c r="F44" s="17">
        <v>24.1803681520631</v>
      </c>
      <c r="G44" s="21"/>
      <c r="H44" s="21"/>
      <c r="J44" s="5">
        <v>1.9351727554438099E-2</v>
      </c>
      <c r="K44" s="5">
        <v>1.8959703210266798E-2</v>
      </c>
      <c r="L44" s="5">
        <v>1.9795515784675099E-2</v>
      </c>
      <c r="M44" s="5">
        <v>2.0461589531462199E-2</v>
      </c>
    </row>
    <row r="45" spans="1:13" ht="13.2" customHeight="1" x14ac:dyDescent="0.3">
      <c r="A45" s="22"/>
      <c r="B45" s="24" t="s">
        <v>88</v>
      </c>
      <c r="C45" s="5">
        <v>0.13591837210633601</v>
      </c>
      <c r="D45" s="5">
        <v>0.133990932538679</v>
      </c>
      <c r="E45" s="5">
        <v>0.1351076551788</v>
      </c>
      <c r="F45" s="5">
        <v>0.131972636839991</v>
      </c>
      <c r="G45" s="5"/>
      <c r="H45" s="5"/>
    </row>
    <row r="46" spans="1:13" ht="13.2" customHeight="1" x14ac:dyDescent="0.3">
      <c r="A46" s="22"/>
      <c r="B46" s="24" t="s">
        <v>76</v>
      </c>
      <c r="C46" s="22"/>
      <c r="D46" s="18">
        <v>1.3711647603158199</v>
      </c>
      <c r="E46" s="18">
        <v>1.3537142697785001</v>
      </c>
      <c r="F46" s="18">
        <v>0.272996355696701</v>
      </c>
      <c r="G46" s="18">
        <v>2.9978753857910201</v>
      </c>
      <c r="H46" s="18">
        <v>0.99929179526367196</v>
      </c>
    </row>
    <row r="47" spans="1:13" ht="13.2" customHeight="1" x14ac:dyDescent="0.3">
      <c r="A47" s="26"/>
      <c r="B47" s="27" t="s">
        <v>77</v>
      </c>
      <c r="C47" s="11"/>
      <c r="D47" s="11">
        <v>6.4731038761361395E-2</v>
      </c>
      <c r="E47" s="11">
        <v>6.0021939598162197E-2</v>
      </c>
      <c r="F47" s="11">
        <v>1.1418919571E-2</v>
      </c>
      <c r="G47" s="11">
        <v>0.141526090383677</v>
      </c>
      <c r="H47" s="11">
        <v>4.5109865476698603E-2</v>
      </c>
      <c r="J47" s="12"/>
      <c r="K47" s="12"/>
      <c r="L47" s="12"/>
      <c r="M47" s="12"/>
    </row>
    <row r="48" spans="1:13" ht="169.2" customHeight="1" x14ac:dyDescent="0.3">
      <c r="A48" s="165" t="s">
        <v>576</v>
      </c>
      <c r="B48" s="166"/>
      <c r="C48" s="166"/>
      <c r="D48" s="166"/>
      <c r="E48" s="166"/>
      <c r="F48" s="166"/>
      <c r="G48" s="166"/>
      <c r="H48" s="166"/>
    </row>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G3:G4"/>
    <mergeCell ref="H3:H4"/>
    <mergeCell ref="J3:M3"/>
    <mergeCell ref="A48:H48"/>
    <mergeCell ref="A3:A4"/>
    <mergeCell ref="C3:C4"/>
    <mergeCell ref="D3:D4"/>
    <mergeCell ref="E3:E4"/>
    <mergeCell ref="F3:F4"/>
  </mergeCells>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90"/>
  <sheetViews>
    <sheetView showGridLines="0" workbookViewId="0"/>
  </sheetViews>
  <sheetFormatPr baseColWidth="10" defaultRowHeight="14.4" x14ac:dyDescent="0.3"/>
  <cols>
    <col min="1" max="1" width="42.6640625" customWidth="1"/>
    <col min="3" max="6" width="15.6640625" customWidth="1"/>
    <col min="12" max="12" width="15.6640625" customWidth="1"/>
    <col min="16" max="18" width="15.6640625" customWidth="1"/>
    <col min="19" max="20" width="17.6640625" customWidth="1"/>
  </cols>
  <sheetData>
    <row r="1" spans="1:20" ht="13.2" customHeight="1" x14ac:dyDescent="0.3">
      <c r="A1" s="2" t="s">
        <v>404</v>
      </c>
      <c r="J1" s="14" t="str">
        <f>HYPERLINK("#'Verzeichnis'!A1", "Zurück zum Verzeichnis")</f>
        <v>Zurück zum Verzeichnis</v>
      </c>
      <c r="O1" s="1"/>
    </row>
    <row r="2" spans="1:20" ht="13.2" customHeight="1" x14ac:dyDescent="0.3">
      <c r="A2" s="170" t="s">
        <v>45</v>
      </c>
      <c r="B2" s="166"/>
      <c r="C2" s="166"/>
      <c r="D2" s="166"/>
      <c r="E2" s="166"/>
      <c r="F2" s="166"/>
      <c r="G2" s="166"/>
      <c r="H2" s="166"/>
      <c r="I2" s="166"/>
      <c r="J2" s="166"/>
    </row>
    <row r="3" spans="1:20" ht="13.2" customHeight="1" x14ac:dyDescent="0.3">
      <c r="A3" s="168" t="s">
        <v>366</v>
      </c>
      <c r="B3" s="167" t="s">
        <v>133</v>
      </c>
      <c r="C3" s="167" t="s">
        <v>405</v>
      </c>
      <c r="D3" s="167" t="s">
        <v>180</v>
      </c>
      <c r="E3" s="167" t="s">
        <v>181</v>
      </c>
      <c r="F3" s="167" t="s">
        <v>182</v>
      </c>
      <c r="G3" s="179" t="s">
        <v>183</v>
      </c>
      <c r="H3" s="179"/>
      <c r="I3" s="179"/>
      <c r="J3" s="179"/>
      <c r="L3" s="167" t="s">
        <v>406</v>
      </c>
      <c r="M3" s="167" t="s">
        <v>187</v>
      </c>
      <c r="N3" s="167"/>
      <c r="O3" s="167"/>
      <c r="P3" s="167" t="s">
        <v>73</v>
      </c>
      <c r="Q3" s="167"/>
      <c r="R3" s="167"/>
      <c r="S3" s="179"/>
      <c r="T3" s="179"/>
    </row>
    <row r="4" spans="1:20" ht="25.95" customHeight="1" x14ac:dyDescent="0.3">
      <c r="A4" s="166"/>
      <c r="B4" s="167"/>
      <c r="C4" s="167"/>
      <c r="D4" s="167"/>
      <c r="E4" s="167"/>
      <c r="F4" s="167"/>
      <c r="G4" s="191" t="s">
        <v>184</v>
      </c>
      <c r="H4" s="191"/>
      <c r="I4" s="191" t="s">
        <v>185</v>
      </c>
      <c r="J4" s="191"/>
      <c r="L4" s="167"/>
      <c r="M4" s="16"/>
      <c r="N4" s="16"/>
      <c r="O4" s="16"/>
      <c r="P4" s="167" t="s">
        <v>180</v>
      </c>
      <c r="Q4" s="167" t="s">
        <v>181</v>
      </c>
      <c r="R4" s="167" t="s">
        <v>182</v>
      </c>
      <c r="S4" s="179" t="s">
        <v>183</v>
      </c>
      <c r="T4" s="179"/>
    </row>
    <row r="5" spans="1:20" ht="13.2" customHeight="1" x14ac:dyDescent="0.3">
      <c r="A5" s="166" t="s">
        <v>189</v>
      </c>
      <c r="B5" s="167" t="s">
        <v>190</v>
      </c>
      <c r="C5" s="167" t="s">
        <v>191</v>
      </c>
      <c r="D5" s="167" t="s">
        <v>192</v>
      </c>
      <c r="E5" s="167" t="s">
        <v>193</v>
      </c>
      <c r="F5" s="167" t="s">
        <v>194</v>
      </c>
      <c r="G5" s="35" t="s">
        <v>195</v>
      </c>
      <c r="H5" s="35" t="s">
        <v>196</v>
      </c>
      <c r="I5" s="35" t="s">
        <v>195</v>
      </c>
      <c r="J5" s="35" t="s">
        <v>196</v>
      </c>
      <c r="K5" t="s">
        <v>66</v>
      </c>
      <c r="L5" s="167" t="s">
        <v>197</v>
      </c>
      <c r="M5" s="16" t="s">
        <v>198</v>
      </c>
      <c r="N5" s="16" t="s">
        <v>407</v>
      </c>
      <c r="O5" s="16" t="s">
        <v>199</v>
      </c>
      <c r="P5" s="167" t="s">
        <v>200</v>
      </c>
      <c r="Q5" s="167" t="s">
        <v>201</v>
      </c>
      <c r="R5" s="167" t="s">
        <v>202</v>
      </c>
      <c r="S5" s="35" t="s">
        <v>184</v>
      </c>
      <c r="T5" s="35" t="s">
        <v>185</v>
      </c>
    </row>
    <row r="6" spans="1:20" ht="13.2" customHeight="1" x14ac:dyDescent="0.3">
      <c r="A6" s="141" t="s">
        <v>122</v>
      </c>
      <c r="B6" s="107">
        <v>2254</v>
      </c>
      <c r="C6" s="113">
        <v>45.803504309201202</v>
      </c>
      <c r="D6" s="113">
        <v>4.7551512291510303</v>
      </c>
      <c r="E6" s="113">
        <v>1.3630825272702101</v>
      </c>
      <c r="F6" s="113">
        <v>39.685270552779997</v>
      </c>
      <c r="G6" s="113">
        <v>33.076168240265098</v>
      </c>
      <c r="H6" s="142">
        <v>0.83346208251938103</v>
      </c>
      <c r="I6" s="113">
        <v>6.6091023125149704</v>
      </c>
      <c r="J6" s="142">
        <v>0.16653791748062</v>
      </c>
      <c r="L6" s="81">
        <v>5.1902181649790199E-3</v>
      </c>
      <c r="M6" s="113">
        <v>38.6</v>
      </c>
      <c r="N6" s="113">
        <v>45.849344978165902</v>
      </c>
      <c r="O6" s="113">
        <v>53.096491228070199</v>
      </c>
      <c r="P6" s="81">
        <v>1.3585216149517401E-2</v>
      </c>
      <c r="Q6" s="81">
        <v>1.55618404912044E-2</v>
      </c>
      <c r="R6" s="81">
        <v>5.4781541934096701E-3</v>
      </c>
      <c r="S6" s="81">
        <v>5.6616739132368497E-3</v>
      </c>
      <c r="T6" s="81">
        <v>1.43805934931765E-2</v>
      </c>
    </row>
    <row r="7" spans="1:20" ht="25.95" customHeight="1" x14ac:dyDescent="0.3">
      <c r="A7" s="141" t="s">
        <v>408</v>
      </c>
      <c r="B7" s="107">
        <v>1510</v>
      </c>
      <c r="C7" s="113">
        <v>49.289958999650501</v>
      </c>
      <c r="D7" s="113">
        <v>4.7856924181879403</v>
      </c>
      <c r="E7" s="113">
        <v>1.3218151495770001</v>
      </c>
      <c r="F7" s="113">
        <v>43.182451431885603</v>
      </c>
      <c r="G7" s="113">
        <v>36.221863930590402</v>
      </c>
      <c r="H7" s="142">
        <v>0.838809811150381</v>
      </c>
      <c r="I7" s="113">
        <v>6.9605875012951897</v>
      </c>
      <c r="J7" s="142">
        <v>0.16119018884962</v>
      </c>
      <c r="L7" s="81">
        <v>5.0295638506352696E-3</v>
      </c>
      <c r="M7" s="113">
        <v>42.798830594184601</v>
      </c>
      <c r="N7" s="113">
        <v>48.4405286343612</v>
      </c>
      <c r="O7" s="113">
        <v>55.2601547388781</v>
      </c>
      <c r="P7" s="81">
        <v>1.6652207814440701E-2</v>
      </c>
      <c r="Q7" s="81">
        <v>1.8996747488319799E-2</v>
      </c>
      <c r="R7" s="81">
        <v>5.1192244545086802E-3</v>
      </c>
      <c r="S7" s="81">
        <v>5.1053750393608103E-3</v>
      </c>
      <c r="T7" s="81">
        <v>1.7266145128186802E-2</v>
      </c>
    </row>
    <row r="8" spans="1:20" ht="13.2" customHeight="1" x14ac:dyDescent="0.3">
      <c r="A8" s="28" t="s">
        <v>143</v>
      </c>
      <c r="B8" s="40"/>
      <c r="C8" s="19"/>
      <c r="D8" s="19"/>
      <c r="E8" s="19"/>
      <c r="F8" s="19"/>
      <c r="G8" s="19"/>
      <c r="H8" s="38"/>
      <c r="I8" s="19"/>
      <c r="J8" s="38"/>
      <c r="L8" s="36"/>
      <c r="M8" s="19"/>
      <c r="N8" s="19"/>
      <c r="O8" s="19"/>
      <c r="P8" s="36"/>
      <c r="Q8" s="36"/>
      <c r="R8" s="36"/>
      <c r="S8" s="36"/>
      <c r="T8" s="36"/>
    </row>
    <row r="9" spans="1:20" ht="13.2" customHeight="1" x14ac:dyDescent="0.3">
      <c r="A9" s="4" t="s">
        <v>144</v>
      </c>
      <c r="B9" s="39">
        <v>761</v>
      </c>
      <c r="C9" s="18">
        <v>44.537567365503897</v>
      </c>
      <c r="D9" s="18">
        <v>4.8380945475812904</v>
      </c>
      <c r="E9" s="18">
        <v>1.4369169350008699</v>
      </c>
      <c r="F9" s="18">
        <v>38.262555882921703</v>
      </c>
      <c r="G9" s="18">
        <v>31.6439667983771</v>
      </c>
      <c r="H9" s="37">
        <v>0.82702177280585698</v>
      </c>
      <c r="I9" s="18">
        <v>6.61858908454463</v>
      </c>
      <c r="J9" s="37">
        <v>0.17297822719414299</v>
      </c>
      <c r="L9" s="5">
        <v>9.6935671316453996E-3</v>
      </c>
      <c r="M9" s="18">
        <v>36.446428571428598</v>
      </c>
      <c r="N9" s="18">
        <v>44.136363636363598</v>
      </c>
      <c r="O9" s="18">
        <v>51.654867256637203</v>
      </c>
      <c r="P9" s="5">
        <v>2.2678559258598099E-2</v>
      </c>
      <c r="Q9" s="5">
        <v>2.65902074548078E-2</v>
      </c>
      <c r="R9" s="5">
        <v>1.01432346908388E-2</v>
      </c>
      <c r="S9" s="5">
        <v>1.0291466221451899E-2</v>
      </c>
      <c r="T9" s="5">
        <v>2.6125811484058702E-2</v>
      </c>
    </row>
    <row r="10" spans="1:20" ht="13.2" customHeight="1" x14ac:dyDescent="0.3">
      <c r="A10" s="4" t="s">
        <v>145</v>
      </c>
      <c r="B10" s="39">
        <v>1091</v>
      </c>
      <c r="C10" s="18">
        <v>46.221597727771503</v>
      </c>
      <c r="D10" s="18">
        <v>4.6944092101891997</v>
      </c>
      <c r="E10" s="18">
        <v>1.30781619890704</v>
      </c>
      <c r="F10" s="18">
        <v>40.219372318675298</v>
      </c>
      <c r="G10" s="18">
        <v>33.637954133252101</v>
      </c>
      <c r="H10" s="37">
        <v>0.83636198662485794</v>
      </c>
      <c r="I10" s="18">
        <v>6.5814181854231499</v>
      </c>
      <c r="J10" s="37">
        <v>0.163638013375141</v>
      </c>
      <c r="L10" s="5">
        <v>7.1243118087465397E-3</v>
      </c>
      <c r="M10" s="18">
        <v>39.106194690265497</v>
      </c>
      <c r="N10" s="18">
        <v>46.511627906976699</v>
      </c>
      <c r="O10" s="18">
        <v>53.282051282051299</v>
      </c>
      <c r="P10" s="5">
        <v>1.9589055132058299E-2</v>
      </c>
      <c r="Q10" s="5">
        <v>2.2764164614680601E-2</v>
      </c>
      <c r="R10" s="5">
        <v>7.5256538433289798E-3</v>
      </c>
      <c r="S10" s="5">
        <v>7.79363889901598E-3</v>
      </c>
      <c r="T10" s="5">
        <v>2.0412900610312399E-2</v>
      </c>
    </row>
    <row r="11" spans="1:20" ht="13.2" customHeight="1" x14ac:dyDescent="0.3">
      <c r="A11" s="54" t="s">
        <v>146</v>
      </c>
      <c r="B11" s="47">
        <v>402</v>
      </c>
      <c r="C11" s="42">
        <v>47.073938830208</v>
      </c>
      <c r="D11" s="42">
        <v>4.7576886839646404</v>
      </c>
      <c r="E11" s="42">
        <v>1.3684150747195201</v>
      </c>
      <c r="F11" s="42">
        <v>40.947835071523798</v>
      </c>
      <c r="G11" s="42">
        <v>34.285106422339602</v>
      </c>
      <c r="H11" s="45">
        <v>0.83728740145733305</v>
      </c>
      <c r="I11" s="42">
        <v>6.6627286491842401</v>
      </c>
      <c r="J11" s="45">
        <v>0.16271259854266801</v>
      </c>
      <c r="L11" s="8">
        <v>1.1584156128637E-2</v>
      </c>
      <c r="M11" s="42">
        <v>39.8888888888889</v>
      </c>
      <c r="N11" s="42">
        <v>46.657642106440498</v>
      </c>
      <c r="O11" s="42">
        <v>54.315789473684198</v>
      </c>
      <c r="P11" s="8">
        <v>3.3722926365966598E-2</v>
      </c>
      <c r="Q11" s="8">
        <v>3.5397837777686403E-2</v>
      </c>
      <c r="R11" s="8">
        <v>1.23555027742833E-2</v>
      </c>
      <c r="S11" s="8">
        <v>1.3069745992615201E-2</v>
      </c>
      <c r="T11" s="8">
        <v>3.1529023203797198E-2</v>
      </c>
    </row>
    <row r="12" spans="1:20" ht="13.2" customHeight="1" x14ac:dyDescent="0.3">
      <c r="A12" s="28" t="s">
        <v>212</v>
      </c>
      <c r="B12" s="40"/>
      <c r="C12" s="19"/>
      <c r="D12" s="19"/>
      <c r="E12" s="19"/>
      <c r="F12" s="19"/>
      <c r="G12" s="19"/>
      <c r="H12" s="38"/>
      <c r="I12" s="19"/>
      <c r="J12" s="38"/>
      <c r="L12" s="36"/>
      <c r="M12" s="19"/>
      <c r="N12" s="19"/>
      <c r="O12" s="19"/>
      <c r="P12" s="36"/>
      <c r="Q12" s="36"/>
      <c r="R12" s="36"/>
      <c r="S12" s="36"/>
      <c r="T12" s="36"/>
    </row>
    <row r="13" spans="1:20" ht="13.2" customHeight="1" x14ac:dyDescent="0.3">
      <c r="A13" s="4" t="s">
        <v>213</v>
      </c>
      <c r="B13" s="39">
        <v>639</v>
      </c>
      <c r="C13" s="18">
        <v>49.480549930789898</v>
      </c>
      <c r="D13" s="18">
        <v>4.6098564731620097</v>
      </c>
      <c r="E13" s="18">
        <v>1.25022846747718</v>
      </c>
      <c r="F13" s="18">
        <v>43.620464990150701</v>
      </c>
      <c r="G13" s="18">
        <v>35.900539375278299</v>
      </c>
      <c r="H13" s="37">
        <v>0.82302055659847995</v>
      </c>
      <c r="I13" s="18">
        <v>7.7199256148723796</v>
      </c>
      <c r="J13" s="37">
        <v>0.176979443401521</v>
      </c>
      <c r="L13" s="5">
        <v>7.8944762084200808E-3</v>
      </c>
      <c r="M13" s="18">
        <v>42.616153383559897</v>
      </c>
      <c r="N13" s="18">
        <v>48.6666666666667</v>
      </c>
      <c r="O13" s="18">
        <v>55.608108108108098</v>
      </c>
      <c r="P13" s="5">
        <v>2.5809987116937501E-2</v>
      </c>
      <c r="Q13" s="5">
        <v>2.55099710260616E-2</v>
      </c>
      <c r="R13" s="5">
        <v>8.0603370440543703E-3</v>
      </c>
      <c r="S13" s="5">
        <v>8.0701439924169092E-3</v>
      </c>
      <c r="T13" s="5">
        <v>2.49804174916936E-2</v>
      </c>
    </row>
    <row r="14" spans="1:20" ht="13.2" customHeight="1" x14ac:dyDescent="0.3">
      <c r="A14" s="4" t="s">
        <v>214</v>
      </c>
      <c r="B14" s="39">
        <v>12</v>
      </c>
      <c r="C14" s="18">
        <v>51.813244171299999</v>
      </c>
      <c r="D14" s="18">
        <v>6.8933193424274197</v>
      </c>
      <c r="E14" s="64">
        <v>1.6388825063821599</v>
      </c>
      <c r="F14" s="18">
        <v>43.2810423224904</v>
      </c>
      <c r="G14" s="18">
        <v>37.221056313396303</v>
      </c>
      <c r="H14" s="37">
        <v>0.85998521098589398</v>
      </c>
      <c r="I14" s="64">
        <v>6.0599860090940902</v>
      </c>
      <c r="J14" s="143">
        <v>0.14001478901410599</v>
      </c>
      <c r="L14" s="5">
        <v>7.4217754557980506E-2</v>
      </c>
      <c r="M14" s="18">
        <v>37.099137931034498</v>
      </c>
      <c r="N14" s="18">
        <v>56.022222222222197</v>
      </c>
      <c r="O14" s="18">
        <v>65.515612239589501</v>
      </c>
      <c r="P14" s="5">
        <v>0.110780785933561</v>
      </c>
      <c r="Q14" s="61">
        <v>0.169138658493281</v>
      </c>
      <c r="R14" s="5">
        <v>7.2082145860862507E-2</v>
      </c>
      <c r="S14" s="5">
        <v>5.8258082126134203E-2</v>
      </c>
      <c r="T14" s="61">
        <v>0.19809673379141299</v>
      </c>
    </row>
    <row r="15" spans="1:20" ht="13.2" customHeight="1" x14ac:dyDescent="0.3">
      <c r="A15" s="4" t="s">
        <v>162</v>
      </c>
      <c r="B15" s="39">
        <v>41</v>
      </c>
      <c r="C15" s="18">
        <v>48.915496916004699</v>
      </c>
      <c r="D15" s="18">
        <v>6.2777331874011901</v>
      </c>
      <c r="E15" s="64">
        <v>1.70210399371362</v>
      </c>
      <c r="F15" s="18">
        <v>40.935659734889903</v>
      </c>
      <c r="G15" s="18">
        <v>36.914408366776101</v>
      </c>
      <c r="H15" s="37">
        <v>0.90176654305423398</v>
      </c>
      <c r="I15" s="18">
        <v>4.0212513681138304</v>
      </c>
      <c r="J15" s="37">
        <v>9.8233456945765699E-2</v>
      </c>
      <c r="L15" s="5">
        <v>2.64923726750118E-2</v>
      </c>
      <c r="M15" s="18">
        <v>42.016260162601597</v>
      </c>
      <c r="N15" s="18">
        <v>49.157407407407398</v>
      </c>
      <c r="O15" s="18">
        <v>55.959492440176199</v>
      </c>
      <c r="P15" s="5">
        <v>9.9281837399227094E-2</v>
      </c>
      <c r="Q15" s="61">
        <v>0.19783567822068801</v>
      </c>
      <c r="R15" s="5">
        <v>2.35677155169682E-2</v>
      </c>
      <c r="S15" s="5">
        <v>2.3604529957798801E-2</v>
      </c>
      <c r="T15" s="5">
        <v>0.107811707102548</v>
      </c>
    </row>
    <row r="16" spans="1:20" ht="13.2" customHeight="1" x14ac:dyDescent="0.3">
      <c r="A16" s="4" t="s">
        <v>167</v>
      </c>
      <c r="B16" s="39">
        <v>30</v>
      </c>
      <c r="C16" s="18">
        <v>51.458692304734903</v>
      </c>
      <c r="D16" s="18">
        <v>4.9345235164330203</v>
      </c>
      <c r="E16" s="18">
        <v>1.03344100868736</v>
      </c>
      <c r="F16" s="18">
        <v>45.490727779614502</v>
      </c>
      <c r="G16" s="18">
        <v>38.656145879495099</v>
      </c>
      <c r="H16" s="37">
        <v>0.84975879187446002</v>
      </c>
      <c r="I16" s="64">
        <v>6.8345819001193497</v>
      </c>
      <c r="J16" s="143">
        <v>0.15024120812554001</v>
      </c>
      <c r="L16" s="5">
        <v>3.2606392098098402E-2</v>
      </c>
      <c r="M16" s="18">
        <v>46.082251082251098</v>
      </c>
      <c r="N16" s="18">
        <v>48.630630630630598</v>
      </c>
      <c r="O16" s="18">
        <v>56.086956521739097</v>
      </c>
      <c r="P16" s="5">
        <v>9.9898275728303398E-2</v>
      </c>
      <c r="Q16" s="5">
        <v>0.113254842411945</v>
      </c>
      <c r="R16" s="5">
        <v>3.4396028950087199E-2</v>
      </c>
      <c r="S16" s="5">
        <v>3.1665355037526301E-2</v>
      </c>
      <c r="T16" s="61">
        <v>0.17865752697041901</v>
      </c>
    </row>
    <row r="17" spans="1:20" ht="13.2" customHeight="1" x14ac:dyDescent="0.3">
      <c r="A17" s="4" t="s">
        <v>168</v>
      </c>
      <c r="B17" s="39">
        <v>41</v>
      </c>
      <c r="C17" s="18">
        <v>49.570555837848502</v>
      </c>
      <c r="D17" s="18">
        <v>4.5021035216260898</v>
      </c>
      <c r="E17" s="18">
        <v>1.4697286102427001</v>
      </c>
      <c r="F17" s="18">
        <v>43.598723705979701</v>
      </c>
      <c r="G17" s="18">
        <v>37.815859134956298</v>
      </c>
      <c r="H17" s="37">
        <v>0.86736160879337199</v>
      </c>
      <c r="I17" s="18">
        <v>5.7828645710234001</v>
      </c>
      <c r="J17" s="37">
        <v>0.13263839120662799</v>
      </c>
      <c r="L17" s="5">
        <v>3.3406194598855798E-2</v>
      </c>
      <c r="M17" s="18">
        <v>41.379227053140099</v>
      </c>
      <c r="N17" s="18">
        <v>47.2253968253968</v>
      </c>
      <c r="O17" s="18">
        <v>52.803571428571402</v>
      </c>
      <c r="P17" s="5">
        <v>9.1748295877213504E-2</v>
      </c>
      <c r="Q17" s="5">
        <v>0.141408638435567</v>
      </c>
      <c r="R17" s="5">
        <v>3.4624382160068197E-2</v>
      </c>
      <c r="S17" s="5">
        <v>3.3124332080734703E-2</v>
      </c>
      <c r="T17" s="5">
        <v>8.5798003705565895E-2</v>
      </c>
    </row>
    <row r="18" spans="1:20" ht="13.2" customHeight="1" x14ac:dyDescent="0.3">
      <c r="A18" s="4" t="s">
        <v>169</v>
      </c>
      <c r="B18" s="39">
        <v>209</v>
      </c>
      <c r="C18" s="18">
        <v>48.1357335733043</v>
      </c>
      <c r="D18" s="18">
        <v>5.2995165438828202</v>
      </c>
      <c r="E18" s="18">
        <v>1.4814295799296699</v>
      </c>
      <c r="F18" s="18">
        <v>41.354787449491802</v>
      </c>
      <c r="G18" s="18">
        <v>34.8090824910688</v>
      </c>
      <c r="H18" s="37">
        <v>0.84171832665280899</v>
      </c>
      <c r="I18" s="18">
        <v>6.5457049584229603</v>
      </c>
      <c r="J18" s="37">
        <v>0.15828167334719101</v>
      </c>
      <c r="L18" s="5">
        <v>1.40882276828689E-2</v>
      </c>
      <c r="M18" s="18">
        <v>41.050724637681199</v>
      </c>
      <c r="N18" s="18">
        <v>47.655021834061102</v>
      </c>
      <c r="O18" s="18">
        <v>53.8333333333333</v>
      </c>
      <c r="P18" s="5">
        <v>4.45184103461298E-2</v>
      </c>
      <c r="Q18" s="5">
        <v>5.0072325650023203E-2</v>
      </c>
      <c r="R18" s="5">
        <v>1.43251640346453E-2</v>
      </c>
      <c r="S18" s="5">
        <v>1.35035986925013E-2</v>
      </c>
      <c r="T18" s="5">
        <v>4.9417519117236297E-2</v>
      </c>
    </row>
    <row r="19" spans="1:20" ht="13.2" customHeight="1" x14ac:dyDescent="0.3">
      <c r="A19" s="4" t="s">
        <v>170</v>
      </c>
      <c r="B19" s="39">
        <v>84</v>
      </c>
      <c r="C19" s="18">
        <v>47.647396606423897</v>
      </c>
      <c r="D19" s="18">
        <v>4.6888205953654696</v>
      </c>
      <c r="E19" s="18">
        <v>1.2838667359440801</v>
      </c>
      <c r="F19" s="18">
        <v>41.674709275114303</v>
      </c>
      <c r="G19" s="18">
        <v>36.715644102431099</v>
      </c>
      <c r="H19" s="37">
        <v>0.88100540450213805</v>
      </c>
      <c r="I19" s="18">
        <v>4.95906517268324</v>
      </c>
      <c r="J19" s="37">
        <v>0.118994595497862</v>
      </c>
      <c r="L19" s="5">
        <v>1.9392928644767101E-2</v>
      </c>
      <c r="M19" s="18">
        <v>42.046098359507702</v>
      </c>
      <c r="N19" s="18">
        <v>47.173913043478301</v>
      </c>
      <c r="O19" s="18">
        <v>53.293859649122801</v>
      </c>
      <c r="P19" s="5">
        <v>7.1550134142080501E-2</v>
      </c>
      <c r="Q19" s="5">
        <v>0.12018782016398601</v>
      </c>
      <c r="R19" s="5">
        <v>1.9421628695222199E-2</v>
      </c>
      <c r="S19" s="5">
        <v>1.86054416458101E-2</v>
      </c>
      <c r="T19" s="5">
        <v>8.1450839598469493E-2</v>
      </c>
    </row>
    <row r="20" spans="1:20" ht="13.2" customHeight="1" x14ac:dyDescent="0.3">
      <c r="A20" s="4" t="s">
        <v>215</v>
      </c>
      <c r="B20" s="39">
        <v>9</v>
      </c>
      <c r="C20" s="18">
        <v>55.906043223472501</v>
      </c>
      <c r="D20" s="64">
        <v>5.5174476970646102</v>
      </c>
      <c r="E20" s="64">
        <v>1.5344012526256099</v>
      </c>
      <c r="F20" s="18">
        <v>48.854194273782298</v>
      </c>
      <c r="G20" s="18">
        <v>42.7309962655102</v>
      </c>
      <c r="H20" s="37">
        <v>0.87466382161668099</v>
      </c>
      <c r="I20" s="64">
        <v>6.1231980082720998</v>
      </c>
      <c r="J20" s="143">
        <v>0.12533617838331901</v>
      </c>
      <c r="L20" s="5">
        <v>5.8622531768376999E-2</v>
      </c>
      <c r="M20" s="18">
        <v>49.1111111111111</v>
      </c>
      <c r="N20" s="18">
        <v>54.3493786137591</v>
      </c>
      <c r="O20" s="18">
        <v>62</v>
      </c>
      <c r="P20" s="61">
        <v>0.19291451559532999</v>
      </c>
      <c r="Q20" s="61">
        <v>0.16640226761757401</v>
      </c>
      <c r="R20" s="5">
        <v>5.9355401781238999E-2</v>
      </c>
      <c r="S20" s="5">
        <v>4.6572720981726899E-2</v>
      </c>
      <c r="T20" s="61">
        <v>0.16767612551877001</v>
      </c>
    </row>
    <row r="21" spans="1:20" ht="13.2" customHeight="1" x14ac:dyDescent="0.3">
      <c r="A21" s="4" t="s">
        <v>216</v>
      </c>
      <c r="B21" s="39">
        <v>13</v>
      </c>
      <c r="C21" s="18">
        <v>55.841151983355203</v>
      </c>
      <c r="D21" s="64">
        <v>5.7692307692307701</v>
      </c>
      <c r="E21" s="64">
        <v>2.0719212141243801</v>
      </c>
      <c r="F21" s="18">
        <v>48</v>
      </c>
      <c r="G21" s="18">
        <v>39.307692307692299</v>
      </c>
      <c r="H21" s="37">
        <v>0.81891025641025605</v>
      </c>
      <c r="I21" s="18">
        <v>8.6923076923076898</v>
      </c>
      <c r="J21" s="37">
        <v>0.181089743589744</v>
      </c>
      <c r="L21" s="5">
        <v>3.6697080989925301E-2</v>
      </c>
      <c r="M21" s="18">
        <v>50.956521739130402</v>
      </c>
      <c r="N21" s="18">
        <v>55.152073732718897</v>
      </c>
      <c r="O21" s="18">
        <v>62.696428571428598</v>
      </c>
      <c r="P21" s="61">
        <v>0.17461067804945099</v>
      </c>
      <c r="Q21" s="61">
        <v>0.212127677988035</v>
      </c>
      <c r="R21" s="5">
        <v>3.7446543094704902E-2</v>
      </c>
      <c r="S21" s="5">
        <v>4.0469869195684502E-2</v>
      </c>
      <c r="T21" s="5">
        <v>0.12986053512126899</v>
      </c>
    </row>
    <row r="22" spans="1:20" ht="13.2" customHeight="1" x14ac:dyDescent="0.3">
      <c r="A22" s="4" t="s">
        <v>217</v>
      </c>
      <c r="B22" s="39">
        <v>11</v>
      </c>
      <c r="C22" s="18">
        <v>48.915277732124203</v>
      </c>
      <c r="D22" s="64">
        <v>4.3571428571428603</v>
      </c>
      <c r="E22" s="64">
        <v>1.34384916069566</v>
      </c>
      <c r="F22" s="18">
        <v>43.214285714285701</v>
      </c>
      <c r="G22" s="18">
        <v>37.142857142857103</v>
      </c>
      <c r="H22" s="37">
        <v>0.85950413223140498</v>
      </c>
      <c r="I22" s="18">
        <v>6.0714285714285703</v>
      </c>
      <c r="J22" s="37">
        <v>0.14049586776859499</v>
      </c>
      <c r="L22" s="5">
        <v>3.60711159272517E-2</v>
      </c>
      <c r="M22" s="18">
        <v>48.1018731326132</v>
      </c>
      <c r="N22" s="18">
        <v>48.513367765456501</v>
      </c>
      <c r="O22" s="18">
        <v>51.8779342723005</v>
      </c>
      <c r="P22" s="61">
        <v>0.26075366755060397</v>
      </c>
      <c r="Q22" s="61">
        <v>0.20215374970102701</v>
      </c>
      <c r="R22" s="5">
        <v>4.23476106575865E-2</v>
      </c>
      <c r="S22" s="5">
        <v>5.4548984554951399E-2</v>
      </c>
      <c r="T22" s="5">
        <v>0.13810381732545099</v>
      </c>
    </row>
    <row r="23" spans="1:20" ht="13.2" customHeight="1" x14ac:dyDescent="0.3">
      <c r="A23" s="4" t="s">
        <v>218</v>
      </c>
      <c r="B23" s="39">
        <v>7</v>
      </c>
      <c r="C23" s="18">
        <v>57.264977159848101</v>
      </c>
      <c r="D23" s="64">
        <v>4.0834285714285699</v>
      </c>
      <c r="E23" s="18">
        <v>1.34154858841952</v>
      </c>
      <c r="F23" s="18">
        <v>51.84</v>
      </c>
      <c r="G23" s="18">
        <v>38.852571428571402</v>
      </c>
      <c r="H23" s="37">
        <v>0.74947089947089895</v>
      </c>
      <c r="I23" s="64">
        <v>12.9874285714286</v>
      </c>
      <c r="J23" s="143">
        <v>0.25052910052909999</v>
      </c>
      <c r="L23" s="5">
        <v>2.2702301344898899E-2</v>
      </c>
      <c r="M23" s="18">
        <v>54.157407407407398</v>
      </c>
      <c r="N23" s="18">
        <v>56.25</v>
      </c>
      <c r="O23" s="18">
        <v>59.598173515981699</v>
      </c>
      <c r="P23" s="61">
        <v>0.15395542150910299</v>
      </c>
      <c r="Q23" s="5">
        <v>7.9457491188919899E-2</v>
      </c>
      <c r="R23" s="5">
        <v>2.23023003589779E-2</v>
      </c>
      <c r="S23" s="5">
        <v>0.100041669982362</v>
      </c>
      <c r="T23" s="61">
        <v>0.29355943703209098</v>
      </c>
    </row>
    <row r="24" spans="1:20" ht="13.2" customHeight="1" x14ac:dyDescent="0.3">
      <c r="A24" s="4" t="s">
        <v>219</v>
      </c>
      <c r="B24" s="39">
        <v>21</v>
      </c>
      <c r="C24" s="18">
        <v>51.7267339037234</v>
      </c>
      <c r="D24" s="18">
        <v>4.86335952848723</v>
      </c>
      <c r="E24" s="64">
        <v>1.8069238185891301</v>
      </c>
      <c r="F24" s="18">
        <v>45.056450556647</v>
      </c>
      <c r="G24" s="18">
        <v>33.916732154551397</v>
      </c>
      <c r="H24" s="37">
        <v>0.75276085300837803</v>
      </c>
      <c r="I24" s="18">
        <v>11.1397184020956</v>
      </c>
      <c r="J24" s="37">
        <v>0.247239146991622</v>
      </c>
      <c r="L24" s="5">
        <v>4.1102686477709698E-2</v>
      </c>
      <c r="M24" s="18">
        <v>42.173913043478301</v>
      </c>
      <c r="N24" s="18">
        <v>49.956521739130402</v>
      </c>
      <c r="O24" s="18">
        <v>56.893300763163801</v>
      </c>
      <c r="P24" s="5">
        <v>0.121998459111625</v>
      </c>
      <c r="Q24" s="61">
        <v>0.15307709742241901</v>
      </c>
      <c r="R24" s="5">
        <v>4.0698734291114598E-2</v>
      </c>
      <c r="S24" s="5">
        <v>5.4227848449002497E-2</v>
      </c>
      <c r="T24" s="5">
        <v>0.122942497021523</v>
      </c>
    </row>
    <row r="25" spans="1:20" ht="13.2" customHeight="1" x14ac:dyDescent="0.3">
      <c r="A25" s="4" t="s">
        <v>220</v>
      </c>
      <c r="B25" s="39">
        <v>136</v>
      </c>
      <c r="C25" s="18">
        <v>47.097686533023499</v>
      </c>
      <c r="D25" s="18">
        <v>4.6714297236956002</v>
      </c>
      <c r="E25" s="18">
        <v>1.2179967770339599</v>
      </c>
      <c r="F25" s="18">
        <v>41.2082600322939</v>
      </c>
      <c r="G25" s="18">
        <v>36.135463459495298</v>
      </c>
      <c r="H25" s="37">
        <v>0.87689854973679604</v>
      </c>
      <c r="I25" s="18">
        <v>5.0727965727986204</v>
      </c>
      <c r="J25" s="37">
        <v>0.123101450263204</v>
      </c>
      <c r="L25" s="5">
        <v>1.6666283507335899E-2</v>
      </c>
      <c r="M25" s="18">
        <v>40.521739130434803</v>
      </c>
      <c r="N25" s="18">
        <v>47.2222222222222</v>
      </c>
      <c r="O25" s="18">
        <v>53.096491228070199</v>
      </c>
      <c r="P25" s="5">
        <v>6.1864292170967297E-2</v>
      </c>
      <c r="Q25" s="5">
        <v>5.6340285729729302E-2</v>
      </c>
      <c r="R25" s="5">
        <v>1.7201852285684899E-2</v>
      </c>
      <c r="S25" s="5">
        <v>1.8781675480822199E-2</v>
      </c>
      <c r="T25" s="5">
        <v>5.1347221230656402E-2</v>
      </c>
    </row>
    <row r="26" spans="1:20" ht="13.2" customHeight="1" x14ac:dyDescent="0.3">
      <c r="A26" s="4" t="s">
        <v>221</v>
      </c>
      <c r="B26" s="39">
        <v>35</v>
      </c>
      <c r="C26" s="18">
        <v>45.4129080937686</v>
      </c>
      <c r="D26" s="18">
        <v>4.6315151259002798</v>
      </c>
      <c r="E26" s="18">
        <v>1.2522563746587301</v>
      </c>
      <c r="F26" s="18">
        <v>39.5291365932096</v>
      </c>
      <c r="G26" s="18">
        <v>33.528856494617997</v>
      </c>
      <c r="H26" s="37">
        <v>0.84820614322189902</v>
      </c>
      <c r="I26" s="18">
        <v>6.00028009859163</v>
      </c>
      <c r="J26" s="37">
        <v>0.15179385677810001</v>
      </c>
      <c r="L26" s="5">
        <v>3.9005969016629498E-2</v>
      </c>
      <c r="M26" s="18">
        <v>38</v>
      </c>
      <c r="N26" s="18">
        <v>46.411255411255397</v>
      </c>
      <c r="O26" s="18">
        <v>51.7777777777778</v>
      </c>
      <c r="P26" s="5">
        <v>0.109741423004189</v>
      </c>
      <c r="Q26" s="5">
        <v>9.3138132523994693E-2</v>
      </c>
      <c r="R26" s="5">
        <v>4.1632609700432199E-2</v>
      </c>
      <c r="S26" s="5">
        <v>4.6905812746343797E-2</v>
      </c>
      <c r="T26" s="5">
        <v>8.5788156039484198E-2</v>
      </c>
    </row>
    <row r="27" spans="1:20" ht="13.2" customHeight="1" x14ac:dyDescent="0.3">
      <c r="A27" s="4" t="s">
        <v>222</v>
      </c>
      <c r="B27" s="39">
        <v>31</v>
      </c>
      <c r="C27" s="18">
        <v>48.827980355623197</v>
      </c>
      <c r="D27" s="64">
        <v>4.5038150623674102</v>
      </c>
      <c r="E27" s="18">
        <v>1.2290436476375399</v>
      </c>
      <c r="F27" s="18">
        <v>43.095121645618299</v>
      </c>
      <c r="G27" s="18">
        <v>35.880369927112</v>
      </c>
      <c r="H27" s="37">
        <v>0.83258541934664998</v>
      </c>
      <c r="I27" s="18">
        <v>7.2147517185062897</v>
      </c>
      <c r="J27" s="37">
        <v>0.16741458065334999</v>
      </c>
      <c r="L27" s="5">
        <v>2.8920172271917E-2</v>
      </c>
      <c r="M27" s="18">
        <v>43.0869770695098</v>
      </c>
      <c r="N27" s="18">
        <v>48.363636363636402</v>
      </c>
      <c r="O27" s="18">
        <v>52.521739130434803</v>
      </c>
      <c r="P27" s="61">
        <v>0.151446585381874</v>
      </c>
      <c r="Q27" s="5">
        <v>0.11167702183059799</v>
      </c>
      <c r="R27" s="5">
        <v>2.3578706726921101E-2</v>
      </c>
      <c r="S27" s="5">
        <v>2.3062838621381102E-2</v>
      </c>
      <c r="T27" s="5">
        <v>9.54877698641904E-2</v>
      </c>
    </row>
    <row r="28" spans="1:20" ht="13.2" customHeight="1" x14ac:dyDescent="0.3">
      <c r="A28" s="4" t="s">
        <v>223</v>
      </c>
      <c r="B28" s="39">
        <v>24</v>
      </c>
      <c r="C28" s="18">
        <v>48.766030178773498</v>
      </c>
      <c r="D28" s="18">
        <v>4.1134027172333596</v>
      </c>
      <c r="E28" s="18">
        <v>1.2229013644753299</v>
      </c>
      <c r="F28" s="18">
        <v>43.429726097064801</v>
      </c>
      <c r="G28" s="18">
        <v>34.981291775646604</v>
      </c>
      <c r="H28" s="37">
        <v>0.80546885553604297</v>
      </c>
      <c r="I28" s="18">
        <v>8.4484343214181905</v>
      </c>
      <c r="J28" s="37">
        <v>0.194531144463957</v>
      </c>
      <c r="L28" s="5">
        <v>4.0225458953975703E-2</v>
      </c>
      <c r="M28" s="18">
        <v>41.141552511415497</v>
      </c>
      <c r="N28" s="18">
        <v>47.707547169811299</v>
      </c>
      <c r="O28" s="18">
        <v>55.163461538461497</v>
      </c>
      <c r="P28" s="5">
        <v>0.129488859336473</v>
      </c>
      <c r="Q28" s="5">
        <v>0.12531090360632199</v>
      </c>
      <c r="R28" s="5">
        <v>4.4212963916668298E-2</v>
      </c>
      <c r="S28" s="5">
        <v>4.6691885144845298E-2</v>
      </c>
      <c r="T28" s="5">
        <v>0.13750901513929401</v>
      </c>
    </row>
    <row r="29" spans="1:20" ht="13.2" customHeight="1" x14ac:dyDescent="0.3">
      <c r="A29" s="4" t="s">
        <v>171</v>
      </c>
      <c r="B29" s="39">
        <v>67</v>
      </c>
      <c r="C29" s="18">
        <v>48.809559017043902</v>
      </c>
      <c r="D29" s="18">
        <v>4.2261192582222602</v>
      </c>
      <c r="E29" s="18">
        <v>1.2224210452222499</v>
      </c>
      <c r="F29" s="18">
        <v>43.3610187135994</v>
      </c>
      <c r="G29" s="18">
        <v>38.017242743236203</v>
      </c>
      <c r="H29" s="37">
        <v>0.87676082968301505</v>
      </c>
      <c r="I29" s="18">
        <v>5.3437759703632297</v>
      </c>
      <c r="J29" s="37">
        <v>0.123239170316984</v>
      </c>
      <c r="L29" s="5">
        <v>1.8568246675933299E-2</v>
      </c>
      <c r="M29" s="18">
        <v>45.379125125589297</v>
      </c>
      <c r="N29" s="18">
        <v>47.077586206896598</v>
      </c>
      <c r="O29" s="18">
        <v>52.354408707349897</v>
      </c>
      <c r="P29" s="5">
        <v>7.7605634488433703E-2</v>
      </c>
      <c r="Q29" s="5">
        <v>7.7469872678337104E-2</v>
      </c>
      <c r="R29" s="5">
        <v>1.8602164716056201E-2</v>
      </c>
      <c r="S29" s="5">
        <v>1.77422814714502E-2</v>
      </c>
      <c r="T29" s="5">
        <v>6.5170243292149904E-2</v>
      </c>
    </row>
    <row r="30" spans="1:20" ht="13.2" customHeight="1" x14ac:dyDescent="0.3">
      <c r="A30" s="4" t="s">
        <v>224</v>
      </c>
      <c r="B30" s="39">
        <v>7</v>
      </c>
      <c r="C30" s="18">
        <v>51.287037659772999</v>
      </c>
      <c r="D30" s="64">
        <v>5.4285714285714297</v>
      </c>
      <c r="E30" s="64">
        <v>1.7156090883444199</v>
      </c>
      <c r="F30" s="18">
        <v>44.142857142857103</v>
      </c>
      <c r="G30" s="18">
        <v>36.142857142857103</v>
      </c>
      <c r="H30" s="37">
        <v>0.81877022653721698</v>
      </c>
      <c r="I30" s="64">
        <v>8</v>
      </c>
      <c r="J30" s="143">
        <v>0.18122977346278299</v>
      </c>
      <c r="L30" s="5">
        <v>4.4822688579234701E-2</v>
      </c>
      <c r="M30" s="18">
        <v>45.238532110091697</v>
      </c>
      <c r="N30" s="18">
        <v>53.1848341232227</v>
      </c>
      <c r="O30" s="18">
        <v>54.401913875598098</v>
      </c>
      <c r="P30" s="61">
        <v>0.21964884255348999</v>
      </c>
      <c r="Q30" s="61">
        <v>0.26956182318932598</v>
      </c>
      <c r="R30" s="5">
        <v>6.9460021713075498E-2</v>
      </c>
      <c r="S30" s="5">
        <v>6.5981470490376407E-2</v>
      </c>
      <c r="T30" s="61">
        <v>0.23145502494313799</v>
      </c>
    </row>
    <row r="31" spans="1:20" ht="13.2" customHeight="1" x14ac:dyDescent="0.3">
      <c r="A31" s="4" t="s">
        <v>225</v>
      </c>
      <c r="B31" s="39">
        <v>52</v>
      </c>
      <c r="C31" s="18">
        <v>48.406906342659198</v>
      </c>
      <c r="D31" s="18">
        <v>4.30600398212641</v>
      </c>
      <c r="E31" s="18">
        <v>1.1204228612385601</v>
      </c>
      <c r="F31" s="18">
        <v>42.980479499294297</v>
      </c>
      <c r="G31" s="18">
        <v>35.911482540925498</v>
      </c>
      <c r="H31" s="37">
        <v>0.83553005827948301</v>
      </c>
      <c r="I31" s="18">
        <v>7.0689969583688104</v>
      </c>
      <c r="J31" s="37">
        <v>0.16446994172051699</v>
      </c>
      <c r="L31" s="5">
        <v>2.7879018925251398E-2</v>
      </c>
      <c r="M31" s="18">
        <v>42.681818181818201</v>
      </c>
      <c r="N31" s="18">
        <v>47.538793103448299</v>
      </c>
      <c r="O31" s="18">
        <v>53.576576576576599</v>
      </c>
      <c r="P31" s="5">
        <v>9.9846441209053505E-2</v>
      </c>
      <c r="Q31" s="5">
        <v>9.8688608791925897E-2</v>
      </c>
      <c r="R31" s="5">
        <v>2.9410994808304801E-2</v>
      </c>
      <c r="S31" s="5">
        <v>3.1895638407248697E-2</v>
      </c>
      <c r="T31" s="5">
        <v>8.0752112605474796E-2</v>
      </c>
    </row>
    <row r="32" spans="1:20" ht="13.2" customHeight="1" x14ac:dyDescent="0.3">
      <c r="A32" s="4" t="s">
        <v>226</v>
      </c>
      <c r="B32" s="39">
        <v>107</v>
      </c>
      <c r="C32" s="18">
        <v>40.4265512325251</v>
      </c>
      <c r="D32" s="18">
        <v>4.8742475368394</v>
      </c>
      <c r="E32" s="18">
        <v>1.78892956006355</v>
      </c>
      <c r="F32" s="18">
        <v>33.763374135622101</v>
      </c>
      <c r="G32" s="18">
        <v>27.382123563621501</v>
      </c>
      <c r="H32" s="37">
        <v>0.81100080381871198</v>
      </c>
      <c r="I32" s="18">
        <v>6.3812505720006696</v>
      </c>
      <c r="J32" s="37">
        <v>0.18899919618128799</v>
      </c>
      <c r="L32" s="5">
        <v>2.9274204381378399E-2</v>
      </c>
      <c r="M32" s="18">
        <v>31.75</v>
      </c>
      <c r="N32" s="18">
        <v>40.1111111111111</v>
      </c>
      <c r="O32" s="18">
        <v>46.6666666666667</v>
      </c>
      <c r="P32" s="5">
        <v>5.8873803519814701E-2</v>
      </c>
      <c r="Q32" s="5">
        <v>7.7763630778926396E-2</v>
      </c>
      <c r="R32" s="5">
        <v>3.0627792129493198E-2</v>
      </c>
      <c r="S32" s="5">
        <v>3.0512988243687599E-2</v>
      </c>
      <c r="T32" s="5">
        <v>7.6573684594527694E-2</v>
      </c>
    </row>
    <row r="33" spans="1:20" ht="13.2" customHeight="1" x14ac:dyDescent="0.3">
      <c r="A33" s="4" t="s">
        <v>227</v>
      </c>
      <c r="B33" s="39">
        <v>637</v>
      </c>
      <c r="C33" s="18">
        <v>37.197123792817699</v>
      </c>
      <c r="D33" s="18">
        <v>4.6691859883490299</v>
      </c>
      <c r="E33" s="18">
        <v>1.44190806669875</v>
      </c>
      <c r="F33" s="18">
        <v>31.086029737769898</v>
      </c>
      <c r="G33" s="18">
        <v>25.364566630674801</v>
      </c>
      <c r="H33" s="37">
        <v>0.81594744792566998</v>
      </c>
      <c r="I33" s="18">
        <v>5.7214631070951096</v>
      </c>
      <c r="J33" s="37">
        <v>0.18405255207433199</v>
      </c>
      <c r="L33" s="5">
        <v>1.10607303148574E-2</v>
      </c>
      <c r="M33" s="18">
        <v>29.610859728506799</v>
      </c>
      <c r="N33" s="18">
        <v>36.7882882882883</v>
      </c>
      <c r="O33" s="18">
        <v>43.479338842975203</v>
      </c>
      <c r="P33" s="5">
        <v>2.5432699667187E-2</v>
      </c>
      <c r="Q33" s="5">
        <v>2.8651161809907202E-2</v>
      </c>
      <c r="R33" s="5">
        <v>1.1587391401809101E-2</v>
      </c>
      <c r="S33" s="5">
        <v>1.23826728269603E-2</v>
      </c>
      <c r="T33" s="5">
        <v>2.70391518289845E-2</v>
      </c>
    </row>
    <row r="34" spans="1:20" ht="13.2" customHeight="1" x14ac:dyDescent="0.3">
      <c r="A34" s="4" t="s">
        <v>172</v>
      </c>
      <c r="B34" s="39">
        <v>35</v>
      </c>
      <c r="C34" s="18">
        <v>49.354374752067201</v>
      </c>
      <c r="D34" s="18">
        <v>4.7760325300440298</v>
      </c>
      <c r="E34" s="18">
        <v>1.45595335576441</v>
      </c>
      <c r="F34" s="18">
        <v>43.122388866258802</v>
      </c>
      <c r="G34" s="18">
        <v>36.181190421117897</v>
      </c>
      <c r="H34" s="37">
        <v>0.839034927618029</v>
      </c>
      <c r="I34" s="18">
        <v>6.9411984451408602</v>
      </c>
      <c r="J34" s="37">
        <v>0.160965072381971</v>
      </c>
      <c r="L34" s="5">
        <v>3.4925411075328698E-2</v>
      </c>
      <c r="M34" s="18">
        <v>43.022727272727302</v>
      </c>
      <c r="N34" s="18">
        <v>46.511627906976699</v>
      </c>
      <c r="O34" s="18">
        <v>53.563063063063098</v>
      </c>
      <c r="P34" s="5">
        <v>7.2667521098994103E-2</v>
      </c>
      <c r="Q34" s="5">
        <v>8.4717024665851307E-2</v>
      </c>
      <c r="R34" s="5">
        <v>3.4764175885727298E-2</v>
      </c>
      <c r="S34" s="5">
        <v>3.2116284506354599E-2</v>
      </c>
      <c r="T34" s="5">
        <v>9.7761591282089E-2</v>
      </c>
    </row>
    <row r="35" spans="1:20" ht="13.2" customHeight="1" x14ac:dyDescent="0.3">
      <c r="A35" s="56" t="s">
        <v>154</v>
      </c>
      <c r="B35" s="50">
        <v>6</v>
      </c>
      <c r="C35" s="48">
        <v>49.5810275577062</v>
      </c>
      <c r="D35" s="119">
        <v>3.6089758683188902</v>
      </c>
      <c r="E35" s="119">
        <v>1.4293489630056699</v>
      </c>
      <c r="F35" s="48">
        <v>44.542702726381698</v>
      </c>
      <c r="G35" s="48">
        <v>35.792501492145</v>
      </c>
      <c r="H35" s="49">
        <v>0.80355477556026</v>
      </c>
      <c r="I35" s="119">
        <v>8.7502012342366502</v>
      </c>
      <c r="J35" s="144">
        <v>0.19644522443974</v>
      </c>
      <c r="L35" s="11">
        <v>5.3915605095081802E-2</v>
      </c>
      <c r="M35" s="48">
        <v>45.232602574416703</v>
      </c>
      <c r="N35" s="48">
        <v>45.456310679611597</v>
      </c>
      <c r="O35" s="48">
        <v>57.135371179039304</v>
      </c>
      <c r="P35" s="111">
        <v>0.224745561878918</v>
      </c>
      <c r="Q35" s="111">
        <v>0.357196729855631</v>
      </c>
      <c r="R35" s="11">
        <v>7.0020383331418398E-2</v>
      </c>
      <c r="S35" s="11">
        <v>0.100669305036894</v>
      </c>
      <c r="T35" s="111">
        <v>0.24318479277054</v>
      </c>
    </row>
    <row r="36" spans="1:20" ht="169.2" customHeight="1" x14ac:dyDescent="0.3">
      <c r="A36" s="165" t="s">
        <v>600</v>
      </c>
      <c r="B36" s="166"/>
      <c r="C36" s="166"/>
      <c r="D36" s="166"/>
      <c r="E36" s="166"/>
      <c r="F36" s="166"/>
      <c r="G36" s="166"/>
      <c r="H36" s="166"/>
      <c r="I36" s="166"/>
      <c r="J36" s="166"/>
    </row>
    <row r="37" spans="1:20" ht="13.2" customHeight="1" x14ac:dyDescent="0.3"/>
    <row r="38" spans="1:20" ht="13.2" customHeight="1" x14ac:dyDescent="0.3"/>
    <row r="39" spans="1:20" ht="13.2" customHeight="1" x14ac:dyDescent="0.3"/>
    <row r="40" spans="1:20" ht="13.2" customHeight="1" x14ac:dyDescent="0.3"/>
    <row r="41" spans="1:20" ht="13.2" customHeight="1" x14ac:dyDescent="0.3"/>
    <row r="42" spans="1:20" ht="13.2" customHeight="1" x14ac:dyDescent="0.3"/>
    <row r="43" spans="1:20" ht="13.2" customHeight="1" x14ac:dyDescent="0.3"/>
    <row r="44" spans="1:20" ht="13.2" customHeight="1" x14ac:dyDescent="0.3"/>
    <row r="45" spans="1:20" ht="13.2" customHeight="1" x14ac:dyDescent="0.3"/>
    <row r="46" spans="1:20" ht="13.2" customHeight="1" x14ac:dyDescent="0.3"/>
    <row r="47" spans="1:20" ht="13.2" customHeight="1" x14ac:dyDescent="0.3"/>
    <row r="48" spans="1:20"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8">
    <mergeCell ref="A36:J36"/>
    <mergeCell ref="A2:J2"/>
    <mergeCell ref="A3:A5"/>
    <mergeCell ref="B3:B5"/>
    <mergeCell ref="G3:J3"/>
    <mergeCell ref="M3:O3"/>
    <mergeCell ref="P3:T3"/>
    <mergeCell ref="C3:C5"/>
    <mergeCell ref="D3:D5"/>
    <mergeCell ref="E3:E5"/>
    <mergeCell ref="F3:F5"/>
    <mergeCell ref="G4:H4"/>
    <mergeCell ref="I4:J4"/>
    <mergeCell ref="S4:T4"/>
    <mergeCell ref="L3:L5"/>
    <mergeCell ref="P4:P5"/>
    <mergeCell ref="Q4:Q5"/>
    <mergeCell ref="R4:R5"/>
  </mergeCells>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90"/>
  <sheetViews>
    <sheetView showGridLines="0" workbookViewId="0"/>
  </sheetViews>
  <sheetFormatPr baseColWidth="10" defaultRowHeight="14.4" x14ac:dyDescent="0.3"/>
  <cols>
    <col min="1" max="1" width="42.6640625" customWidth="1"/>
    <col min="9" max="11" width="18.6640625" customWidth="1"/>
  </cols>
  <sheetData>
    <row r="1" spans="1:15" ht="13.2" customHeight="1" x14ac:dyDescent="0.3">
      <c r="A1" s="2" t="s">
        <v>409</v>
      </c>
      <c r="J1" s="14" t="str">
        <f>HYPERLINK("#'Verzeichnis'!A1", "Zurück zum Verzeichnis")</f>
        <v>Zurück zum Verzeichnis</v>
      </c>
      <c r="O1" s="1"/>
    </row>
    <row r="2" spans="1:15" ht="25.95" customHeight="1" x14ac:dyDescent="0.3">
      <c r="A2" s="170" t="s">
        <v>46</v>
      </c>
      <c r="B2" s="166"/>
      <c r="C2" s="166"/>
      <c r="D2" s="166"/>
      <c r="E2" s="166"/>
      <c r="F2" s="166"/>
      <c r="G2" s="166"/>
    </row>
    <row r="3" spans="1:15" ht="13.2" customHeight="1" x14ac:dyDescent="0.3">
      <c r="A3" s="168" t="s">
        <v>366</v>
      </c>
      <c r="B3" s="167" t="s">
        <v>133</v>
      </c>
      <c r="C3" s="167" t="s">
        <v>182</v>
      </c>
      <c r="D3" s="179" t="s">
        <v>183</v>
      </c>
      <c r="E3" s="179"/>
      <c r="F3" s="179"/>
      <c r="G3" s="179"/>
      <c r="I3" s="167" t="s">
        <v>188</v>
      </c>
      <c r="J3" s="179"/>
      <c r="K3" s="179"/>
    </row>
    <row r="4" spans="1:15" ht="13.2" customHeight="1" x14ac:dyDescent="0.3">
      <c r="A4" s="166"/>
      <c r="B4" s="167"/>
      <c r="C4" s="167"/>
      <c r="D4" s="191" t="s">
        <v>184</v>
      </c>
      <c r="E4" s="191"/>
      <c r="F4" s="191" t="s">
        <v>185</v>
      </c>
      <c r="G4" s="191"/>
      <c r="I4" s="167" t="s">
        <v>182</v>
      </c>
      <c r="J4" s="179" t="s">
        <v>183</v>
      </c>
      <c r="K4" s="179"/>
    </row>
    <row r="5" spans="1:15" ht="13.2" customHeight="1" x14ac:dyDescent="0.3">
      <c r="A5" s="166" t="s">
        <v>189</v>
      </c>
      <c r="B5" s="167" t="s">
        <v>190</v>
      </c>
      <c r="C5" s="167" t="s">
        <v>410</v>
      </c>
      <c r="D5" s="35" t="s">
        <v>195</v>
      </c>
      <c r="E5" s="35" t="s">
        <v>196</v>
      </c>
      <c r="F5" s="35" t="s">
        <v>195</v>
      </c>
      <c r="G5" s="35" t="s">
        <v>196</v>
      </c>
      <c r="H5" t="s">
        <v>66</v>
      </c>
      <c r="I5" s="167" t="s">
        <v>411</v>
      </c>
      <c r="J5" s="35" t="s">
        <v>184</v>
      </c>
      <c r="K5" s="35" t="s">
        <v>185</v>
      </c>
    </row>
    <row r="6" spans="1:15" ht="13.2" customHeight="1" x14ac:dyDescent="0.3">
      <c r="A6" s="141" t="s">
        <v>122</v>
      </c>
      <c r="B6" s="107">
        <v>2254</v>
      </c>
      <c r="C6" s="113">
        <v>38.286250755568297</v>
      </c>
      <c r="D6" s="113">
        <v>31.951842920973601</v>
      </c>
      <c r="E6" s="142">
        <v>0.83455136740769897</v>
      </c>
      <c r="F6" s="113">
        <v>6.3344078345947903</v>
      </c>
      <c r="G6" s="142">
        <v>0.165448632592303</v>
      </c>
      <c r="I6" s="81">
        <v>5.79376191354439E-3</v>
      </c>
      <c r="J6" s="81">
        <v>5.9316371470185796E-3</v>
      </c>
      <c r="K6" s="81">
        <v>1.4846514781614001E-2</v>
      </c>
    </row>
    <row r="7" spans="1:15" ht="25.95" customHeight="1" x14ac:dyDescent="0.3">
      <c r="A7" s="141" t="s">
        <v>408</v>
      </c>
      <c r="B7" s="107">
        <v>1510</v>
      </c>
      <c r="C7" s="113">
        <v>41.077169492056399</v>
      </c>
      <c r="D7" s="113">
        <v>34.498813287820298</v>
      </c>
      <c r="E7" s="142">
        <v>0.83985371227907502</v>
      </c>
      <c r="F7" s="113">
        <v>6.5783562042360204</v>
      </c>
      <c r="G7" s="142">
        <v>0.16014628772092401</v>
      </c>
      <c r="I7" s="81">
        <v>6.0215926146596601E-3</v>
      </c>
      <c r="J7" s="81">
        <v>5.9796496617141003E-3</v>
      </c>
      <c r="K7" s="81">
        <v>1.81153896377719E-2</v>
      </c>
    </row>
    <row r="8" spans="1:15" ht="13.2" customHeight="1" x14ac:dyDescent="0.3">
      <c r="A8" s="28" t="s">
        <v>143</v>
      </c>
      <c r="B8" s="40"/>
      <c r="C8" s="19"/>
      <c r="D8" s="19"/>
      <c r="E8" s="38"/>
      <c r="F8" s="19"/>
      <c r="G8" s="38"/>
      <c r="I8" s="36"/>
      <c r="J8" s="36"/>
      <c r="K8" s="36"/>
    </row>
    <row r="9" spans="1:15" ht="13.2" customHeight="1" x14ac:dyDescent="0.3">
      <c r="A9" s="4" t="s">
        <v>144</v>
      </c>
      <c r="B9" s="39">
        <v>761</v>
      </c>
      <c r="C9" s="18">
        <v>37.0223493800152</v>
      </c>
      <c r="D9" s="18">
        <v>30.598321865546801</v>
      </c>
      <c r="E9" s="37">
        <v>0.82648244581863095</v>
      </c>
      <c r="F9" s="18">
        <v>6.4240275144682997</v>
      </c>
      <c r="G9" s="37">
        <v>0.173517554181367</v>
      </c>
      <c r="I9" s="5">
        <v>1.03168793721866E-2</v>
      </c>
      <c r="J9" s="5">
        <v>1.02687443005018E-2</v>
      </c>
      <c r="K9" s="5">
        <v>2.7626671246349301E-2</v>
      </c>
    </row>
    <row r="10" spans="1:15" ht="13.2" customHeight="1" x14ac:dyDescent="0.3">
      <c r="A10" s="4" t="s">
        <v>145</v>
      </c>
      <c r="B10" s="39">
        <v>1091</v>
      </c>
      <c r="C10" s="18">
        <v>38.739904494559703</v>
      </c>
      <c r="D10" s="18">
        <v>32.485972912167099</v>
      </c>
      <c r="E10" s="37">
        <v>0.83856615900354603</v>
      </c>
      <c r="F10" s="18">
        <v>6.2539315823925996</v>
      </c>
      <c r="G10" s="37">
        <v>0.161433840996455</v>
      </c>
      <c r="I10" s="5">
        <v>8.1877867555032492E-3</v>
      </c>
      <c r="J10" s="5">
        <v>8.5325027260890404E-3</v>
      </c>
      <c r="K10" s="5">
        <v>2.0158343289802198E-2</v>
      </c>
    </row>
    <row r="11" spans="1:15" ht="13.2" customHeight="1" x14ac:dyDescent="0.3">
      <c r="A11" s="54" t="s">
        <v>146</v>
      </c>
      <c r="B11" s="47">
        <v>402</v>
      </c>
      <c r="C11" s="42">
        <v>39.432806853497802</v>
      </c>
      <c r="D11" s="42">
        <v>33.0555787629105</v>
      </c>
      <c r="E11" s="45">
        <v>0.83827608026280598</v>
      </c>
      <c r="F11" s="42">
        <v>6.3772280905873204</v>
      </c>
      <c r="G11" s="45">
        <v>0.16172391973719299</v>
      </c>
      <c r="I11" s="8">
        <v>1.3228869847860199E-2</v>
      </c>
      <c r="J11" s="8">
        <v>1.34421388358831E-2</v>
      </c>
      <c r="K11" s="8">
        <v>3.4347850686550399E-2</v>
      </c>
    </row>
    <row r="12" spans="1:15" ht="13.2" customHeight="1" x14ac:dyDescent="0.3">
      <c r="A12" s="28" t="s">
        <v>212</v>
      </c>
      <c r="B12" s="40"/>
      <c r="C12" s="19"/>
      <c r="D12" s="19"/>
      <c r="E12" s="38"/>
      <c r="F12" s="19"/>
      <c r="G12" s="38"/>
      <c r="I12" s="36"/>
      <c r="J12" s="36"/>
      <c r="K12" s="36"/>
    </row>
    <row r="13" spans="1:15" ht="13.2" customHeight="1" x14ac:dyDescent="0.3">
      <c r="A13" s="4" t="s">
        <v>213</v>
      </c>
      <c r="B13" s="39">
        <v>639</v>
      </c>
      <c r="C13" s="18">
        <v>41.6401901376789</v>
      </c>
      <c r="D13" s="18">
        <v>34.425830905655097</v>
      </c>
      <c r="E13" s="37">
        <v>0.82674528602846697</v>
      </c>
      <c r="F13" s="18">
        <v>7.2143592320238499</v>
      </c>
      <c r="G13" s="37">
        <v>0.173254713971534</v>
      </c>
      <c r="I13" s="5">
        <v>8.9137389691783704E-3</v>
      </c>
      <c r="J13" s="5">
        <v>8.9147487233896105E-3</v>
      </c>
      <c r="K13" s="5">
        <v>2.52303976355206E-2</v>
      </c>
    </row>
    <row r="14" spans="1:15" ht="13.2" customHeight="1" x14ac:dyDescent="0.3">
      <c r="A14" s="4" t="s">
        <v>214</v>
      </c>
      <c r="B14" s="39">
        <v>12</v>
      </c>
      <c r="C14" s="18">
        <v>43.2810423224904</v>
      </c>
      <c r="D14" s="18">
        <v>37.221056313396303</v>
      </c>
      <c r="E14" s="37">
        <v>0.85998521098589398</v>
      </c>
      <c r="F14" s="64">
        <v>6.0599860090940902</v>
      </c>
      <c r="G14" s="143">
        <v>0.14001478901410599</v>
      </c>
      <c r="I14" s="5">
        <v>7.2082145860862507E-2</v>
      </c>
      <c r="J14" s="5">
        <v>5.8258082126134203E-2</v>
      </c>
      <c r="K14" s="61">
        <v>0.19809673379141299</v>
      </c>
    </row>
    <row r="15" spans="1:15" ht="13.2" customHeight="1" x14ac:dyDescent="0.3">
      <c r="A15" s="4" t="s">
        <v>162</v>
      </c>
      <c r="B15" s="39">
        <v>41</v>
      </c>
      <c r="C15" s="18">
        <v>40.914383057477501</v>
      </c>
      <c r="D15" s="18">
        <v>37.088539135805597</v>
      </c>
      <c r="E15" s="37">
        <v>0.90649146740652797</v>
      </c>
      <c r="F15" s="18">
        <v>3.82584392167194</v>
      </c>
      <c r="G15" s="37">
        <v>9.3508532593471999E-2</v>
      </c>
      <c r="I15" s="5">
        <v>3.9382702055452502E-2</v>
      </c>
      <c r="J15" s="5">
        <v>3.9212318032157203E-2</v>
      </c>
      <c r="K15" s="5">
        <v>0.114608020836243</v>
      </c>
    </row>
    <row r="16" spans="1:15" ht="13.2" customHeight="1" x14ac:dyDescent="0.3">
      <c r="A16" s="4" t="s">
        <v>167</v>
      </c>
      <c r="B16" s="39">
        <v>30</v>
      </c>
      <c r="C16" s="18">
        <v>46.725397152878102</v>
      </c>
      <c r="D16" s="18">
        <v>39.521856028515103</v>
      </c>
      <c r="E16" s="37">
        <v>0.84583242597608999</v>
      </c>
      <c r="F16" s="64">
        <v>7.2035411243629497</v>
      </c>
      <c r="G16" s="143">
        <v>0.15416757402391101</v>
      </c>
      <c r="I16" s="5">
        <v>4.7255764238896401E-2</v>
      </c>
      <c r="J16" s="5">
        <v>3.9299848195115401E-2</v>
      </c>
      <c r="K16" s="61">
        <v>0.20205095228591499</v>
      </c>
    </row>
    <row r="17" spans="1:11" ht="13.2" customHeight="1" x14ac:dyDescent="0.3">
      <c r="A17" s="4" t="s">
        <v>168</v>
      </c>
      <c r="B17" s="39">
        <v>41</v>
      </c>
      <c r="C17" s="18">
        <v>45.181331964144398</v>
      </c>
      <c r="D17" s="18">
        <v>37.738292364632102</v>
      </c>
      <c r="E17" s="37">
        <v>0.83526294431915005</v>
      </c>
      <c r="F17" s="64">
        <v>7.4430395995122298</v>
      </c>
      <c r="G17" s="143">
        <v>0.16473705568085001</v>
      </c>
      <c r="I17" s="5">
        <v>4.5823977571258799E-2</v>
      </c>
      <c r="J17" s="5">
        <v>3.9865669956486501E-2</v>
      </c>
      <c r="K17" s="61">
        <v>0.17456904856525499</v>
      </c>
    </row>
    <row r="18" spans="1:11" ht="13.2" customHeight="1" x14ac:dyDescent="0.3">
      <c r="A18" s="4" t="s">
        <v>169</v>
      </c>
      <c r="B18" s="39">
        <v>209</v>
      </c>
      <c r="C18" s="18">
        <v>38.690931260562898</v>
      </c>
      <c r="D18" s="18">
        <v>32.577751770890103</v>
      </c>
      <c r="E18" s="37">
        <v>0.84199968079073095</v>
      </c>
      <c r="F18" s="18">
        <v>6.1131794896728398</v>
      </c>
      <c r="G18" s="37">
        <v>0.15800031920926999</v>
      </c>
      <c r="I18" s="5">
        <v>1.6871441516905401E-2</v>
      </c>
      <c r="J18" s="5">
        <v>1.63358085131491E-2</v>
      </c>
      <c r="K18" s="5">
        <v>5.0416022255169002E-2</v>
      </c>
    </row>
    <row r="19" spans="1:11" ht="13.2" customHeight="1" x14ac:dyDescent="0.3">
      <c r="A19" s="4" t="s">
        <v>170</v>
      </c>
      <c r="B19" s="39">
        <v>84</v>
      </c>
      <c r="C19" s="18">
        <v>40.980046341296202</v>
      </c>
      <c r="D19" s="18">
        <v>36.107200471568298</v>
      </c>
      <c r="E19" s="37">
        <v>0.88109223134729797</v>
      </c>
      <c r="F19" s="18">
        <v>4.8728458697278398</v>
      </c>
      <c r="G19" s="37">
        <v>0.118907768652702</v>
      </c>
      <c r="I19" s="5">
        <v>2.7325378003250401E-2</v>
      </c>
      <c r="J19" s="5">
        <v>2.6330684320292199E-2</v>
      </c>
      <c r="K19" s="5">
        <v>8.3174151981327701E-2</v>
      </c>
    </row>
    <row r="20" spans="1:11" ht="13.2" customHeight="1" x14ac:dyDescent="0.3">
      <c r="A20" s="4" t="s">
        <v>215</v>
      </c>
      <c r="B20" s="39">
        <v>9</v>
      </c>
      <c r="C20" s="18">
        <v>46.7877117670959</v>
      </c>
      <c r="D20" s="18">
        <v>40.919603582595798</v>
      </c>
      <c r="E20" s="37">
        <v>0.87458014160403996</v>
      </c>
      <c r="F20" s="18">
        <v>5.8681081845001497</v>
      </c>
      <c r="G20" s="37">
        <v>0.12541985839596001</v>
      </c>
      <c r="I20" s="5">
        <v>4.5161726620816599E-2</v>
      </c>
      <c r="J20" s="5">
        <v>3.5898075210191199E-2</v>
      </c>
      <c r="K20" s="5">
        <v>0.14592161207261201</v>
      </c>
    </row>
    <row r="21" spans="1:11" ht="13.2" customHeight="1" x14ac:dyDescent="0.3">
      <c r="A21" s="4" t="s">
        <v>216</v>
      </c>
      <c r="B21" s="39">
        <v>13</v>
      </c>
      <c r="C21" s="18">
        <v>40.5</v>
      </c>
      <c r="D21" s="18">
        <v>33</v>
      </c>
      <c r="E21" s="37">
        <v>0.81481481481481499</v>
      </c>
      <c r="F21" s="18">
        <v>7.5</v>
      </c>
      <c r="G21" s="37">
        <v>0.18518518518518501</v>
      </c>
      <c r="I21" s="5">
        <v>7.3532686638904901E-2</v>
      </c>
      <c r="J21" s="5">
        <v>7.6740259591023999E-2</v>
      </c>
      <c r="K21" s="5">
        <v>0.146196637410453</v>
      </c>
    </row>
    <row r="22" spans="1:11" ht="13.2" customHeight="1" x14ac:dyDescent="0.3">
      <c r="A22" s="4" t="s">
        <v>217</v>
      </c>
      <c r="B22" s="39">
        <v>11</v>
      </c>
      <c r="C22" s="18">
        <v>38.5</v>
      </c>
      <c r="D22" s="18">
        <v>33.0625</v>
      </c>
      <c r="E22" s="37">
        <v>0.85876623376623396</v>
      </c>
      <c r="F22" s="18">
        <v>5.4375</v>
      </c>
      <c r="G22" s="37">
        <v>0.14123376623376599</v>
      </c>
      <c r="I22" s="5">
        <v>7.7379060310473896E-2</v>
      </c>
      <c r="J22" s="5">
        <v>8.8534624025304307E-2</v>
      </c>
      <c r="K22" s="5">
        <v>0.13711444099721101</v>
      </c>
    </row>
    <row r="23" spans="1:11" ht="13.2" customHeight="1" x14ac:dyDescent="0.3">
      <c r="A23" s="4" t="s">
        <v>218</v>
      </c>
      <c r="B23" s="39">
        <v>7</v>
      </c>
      <c r="C23" s="18">
        <v>51.84</v>
      </c>
      <c r="D23" s="18">
        <v>38.852571428571402</v>
      </c>
      <c r="E23" s="37">
        <v>0.74947089947089895</v>
      </c>
      <c r="F23" s="64">
        <v>12.9874285714286</v>
      </c>
      <c r="G23" s="143">
        <v>0.25052910052909999</v>
      </c>
      <c r="I23" s="5">
        <v>2.23023003589779E-2</v>
      </c>
      <c r="J23" s="5">
        <v>0.100041669982362</v>
      </c>
      <c r="K23" s="61">
        <v>0.29355943703209098</v>
      </c>
    </row>
    <row r="24" spans="1:11" ht="13.2" customHeight="1" x14ac:dyDescent="0.3">
      <c r="A24" s="4" t="s">
        <v>219</v>
      </c>
      <c r="B24" s="39">
        <v>21</v>
      </c>
      <c r="C24" s="18">
        <v>39.841974497443601</v>
      </c>
      <c r="D24" s="18">
        <v>30.5853883903821</v>
      </c>
      <c r="E24" s="37">
        <v>0.767667485765411</v>
      </c>
      <c r="F24" s="18">
        <v>9.2565861070614606</v>
      </c>
      <c r="G24" s="37">
        <v>0.232332514234589</v>
      </c>
      <c r="I24" s="5">
        <v>4.4697361269077501E-2</v>
      </c>
      <c r="J24" s="5">
        <v>5.6547281225650198E-2</v>
      </c>
      <c r="K24" s="5">
        <v>0.117674372974376</v>
      </c>
    </row>
    <row r="25" spans="1:11" ht="13.2" customHeight="1" x14ac:dyDescent="0.3">
      <c r="A25" s="4" t="s">
        <v>220</v>
      </c>
      <c r="B25" s="39">
        <v>136</v>
      </c>
      <c r="C25" s="18">
        <v>37.2076577434445</v>
      </c>
      <c r="D25" s="18">
        <v>32.6478900698432</v>
      </c>
      <c r="E25" s="37">
        <v>0.87745082732587099</v>
      </c>
      <c r="F25" s="18">
        <v>4.5597676736013097</v>
      </c>
      <c r="G25" s="37">
        <v>0.12254917267413</v>
      </c>
      <c r="I25" s="5">
        <v>2.0196582278947401E-2</v>
      </c>
      <c r="J25" s="5">
        <v>2.07793377677205E-2</v>
      </c>
      <c r="K25" s="5">
        <v>5.4277355787084397E-2</v>
      </c>
    </row>
    <row r="26" spans="1:11" ht="13.2" customHeight="1" x14ac:dyDescent="0.3">
      <c r="A26" s="4" t="s">
        <v>221</v>
      </c>
      <c r="B26" s="39">
        <v>35</v>
      </c>
      <c r="C26" s="18">
        <v>36.277746308122303</v>
      </c>
      <c r="D26" s="18">
        <v>30.870817717200701</v>
      </c>
      <c r="E26" s="37">
        <v>0.85095742869476398</v>
      </c>
      <c r="F26" s="18">
        <v>5.4069285909215496</v>
      </c>
      <c r="G26" s="37">
        <v>0.14904257130523499</v>
      </c>
      <c r="I26" s="5">
        <v>4.8976993230462201E-2</v>
      </c>
      <c r="J26" s="5">
        <v>5.3168964403230802E-2</v>
      </c>
      <c r="K26" s="5">
        <v>8.9354353151184895E-2</v>
      </c>
    </row>
    <row r="27" spans="1:11" ht="13.2" customHeight="1" x14ac:dyDescent="0.3">
      <c r="A27" s="4" t="s">
        <v>222</v>
      </c>
      <c r="B27" s="39">
        <v>31</v>
      </c>
      <c r="C27" s="18">
        <v>39.333133140134201</v>
      </c>
      <c r="D27" s="18">
        <v>33.064029387348</v>
      </c>
      <c r="E27" s="37">
        <v>0.84061519507101101</v>
      </c>
      <c r="F27" s="18">
        <v>6.2691037527862301</v>
      </c>
      <c r="G27" s="37">
        <v>0.15938480492898899</v>
      </c>
      <c r="I27" s="5">
        <v>3.4826981935577997E-2</v>
      </c>
      <c r="J27" s="5">
        <v>3.2282993659721003E-2</v>
      </c>
      <c r="K27" s="5">
        <v>0.110705517578414</v>
      </c>
    </row>
    <row r="28" spans="1:11" ht="13.2" customHeight="1" x14ac:dyDescent="0.3">
      <c r="A28" s="4" t="s">
        <v>223</v>
      </c>
      <c r="B28" s="39">
        <v>24</v>
      </c>
      <c r="C28" s="18">
        <v>40.818446250728996</v>
      </c>
      <c r="D28" s="18">
        <v>32.981646770466497</v>
      </c>
      <c r="E28" s="37">
        <v>0.80800838346161796</v>
      </c>
      <c r="F28" s="18">
        <v>7.8367994802625303</v>
      </c>
      <c r="G28" s="37">
        <v>0.19199161653838201</v>
      </c>
      <c r="I28" s="5">
        <v>5.19075263309361E-2</v>
      </c>
      <c r="J28" s="5">
        <v>5.5908063075296201E-2</v>
      </c>
      <c r="K28" s="5">
        <v>0.141787649138604</v>
      </c>
    </row>
    <row r="29" spans="1:11" ht="13.2" customHeight="1" x14ac:dyDescent="0.3">
      <c r="A29" s="4" t="s">
        <v>171</v>
      </c>
      <c r="B29" s="39">
        <v>67</v>
      </c>
      <c r="C29" s="18">
        <v>40.9749465015027</v>
      </c>
      <c r="D29" s="18">
        <v>35.924661538640002</v>
      </c>
      <c r="E29" s="37">
        <v>0.87674700288681195</v>
      </c>
      <c r="F29" s="18">
        <v>5.0502849628627597</v>
      </c>
      <c r="G29" s="37">
        <v>0.123252997113188</v>
      </c>
      <c r="I29" s="5">
        <v>2.0104575677138001E-2</v>
      </c>
      <c r="J29" s="5">
        <v>2.0088417833832799E-2</v>
      </c>
      <c r="K29" s="5">
        <v>6.41830106949354E-2</v>
      </c>
    </row>
    <row r="30" spans="1:11" ht="13.2" customHeight="1" x14ac:dyDescent="0.3">
      <c r="A30" s="4" t="s">
        <v>224</v>
      </c>
      <c r="B30" s="39">
        <v>7</v>
      </c>
      <c r="C30" s="18">
        <v>44.142857142857103</v>
      </c>
      <c r="D30" s="18">
        <v>36.142857142857103</v>
      </c>
      <c r="E30" s="37">
        <v>0.81877022653721698</v>
      </c>
      <c r="F30" s="64">
        <v>8</v>
      </c>
      <c r="G30" s="143">
        <v>0.18122977346278299</v>
      </c>
      <c r="I30" s="5">
        <v>6.9460021713075498E-2</v>
      </c>
      <c r="J30" s="5">
        <v>6.5981470490376407E-2</v>
      </c>
      <c r="K30" s="61">
        <v>0.23145502494313799</v>
      </c>
    </row>
    <row r="31" spans="1:11" ht="13.2" customHeight="1" x14ac:dyDescent="0.3">
      <c r="A31" s="4" t="s">
        <v>225</v>
      </c>
      <c r="B31" s="39">
        <v>52</v>
      </c>
      <c r="C31" s="18">
        <v>42.833796783659203</v>
      </c>
      <c r="D31" s="18">
        <v>35.760895216195202</v>
      </c>
      <c r="E31" s="37">
        <v>0.83487567998729695</v>
      </c>
      <c r="F31" s="18">
        <v>7.0729015674640401</v>
      </c>
      <c r="G31" s="37">
        <v>0.165124320012703</v>
      </c>
      <c r="I31" s="5">
        <v>3.20269553211825E-2</v>
      </c>
      <c r="J31" s="5">
        <v>3.47588345770884E-2</v>
      </c>
      <c r="K31" s="5">
        <v>8.0114009874231798E-2</v>
      </c>
    </row>
    <row r="32" spans="1:11" ht="13.2" customHeight="1" x14ac:dyDescent="0.3">
      <c r="A32" s="4" t="s">
        <v>226</v>
      </c>
      <c r="B32" s="39">
        <v>107</v>
      </c>
      <c r="C32" s="18">
        <v>32.979278130378503</v>
      </c>
      <c r="D32" s="18">
        <v>26.7460405103987</v>
      </c>
      <c r="E32" s="37">
        <v>0.81099532878379899</v>
      </c>
      <c r="F32" s="18">
        <v>6.2332376199798603</v>
      </c>
      <c r="G32" s="37">
        <v>0.18900467121620201</v>
      </c>
      <c r="I32" s="5">
        <v>3.1701528956253E-2</v>
      </c>
      <c r="J32" s="5">
        <v>3.1690223669504101E-2</v>
      </c>
      <c r="K32" s="5">
        <v>7.6647441770376606E-2</v>
      </c>
    </row>
    <row r="33" spans="1:11" ht="13.2" customHeight="1" x14ac:dyDescent="0.3">
      <c r="A33" s="4" t="s">
        <v>227</v>
      </c>
      <c r="B33" s="39">
        <v>637</v>
      </c>
      <c r="C33" s="18">
        <v>30.569847998142201</v>
      </c>
      <c r="D33" s="18">
        <v>24.933095016504701</v>
      </c>
      <c r="E33" s="37">
        <v>0.81561069646207895</v>
      </c>
      <c r="F33" s="18">
        <v>5.6367529816375601</v>
      </c>
      <c r="G33" s="37">
        <v>0.18438930353792099</v>
      </c>
      <c r="I33" s="5">
        <v>1.16169972056976E-2</v>
      </c>
      <c r="J33" s="5">
        <v>1.2293309787261999E-2</v>
      </c>
      <c r="K33" s="5">
        <v>2.6928767934387601E-2</v>
      </c>
    </row>
    <row r="34" spans="1:11" ht="13.2" customHeight="1" x14ac:dyDescent="0.3">
      <c r="A34" s="4" t="s">
        <v>172</v>
      </c>
      <c r="B34" s="39">
        <v>35</v>
      </c>
      <c r="C34" s="18">
        <v>40.072552168586597</v>
      </c>
      <c r="D34" s="18">
        <v>33.650966332773997</v>
      </c>
      <c r="E34" s="37">
        <v>0.83975101439017896</v>
      </c>
      <c r="F34" s="18">
        <v>6.4215858358126496</v>
      </c>
      <c r="G34" s="37">
        <v>0.16024898560982101</v>
      </c>
      <c r="I34" s="5">
        <v>4.1048113815509497E-2</v>
      </c>
      <c r="J34" s="5">
        <v>4.1738567822055497E-2</v>
      </c>
      <c r="K34" s="5">
        <v>8.9604849867213093E-2</v>
      </c>
    </row>
    <row r="35" spans="1:11" ht="13.2" customHeight="1" x14ac:dyDescent="0.3">
      <c r="A35" s="56" t="s">
        <v>154</v>
      </c>
      <c r="B35" s="50">
        <v>6</v>
      </c>
      <c r="C35" s="48">
        <v>44.1771930878067</v>
      </c>
      <c r="D35" s="48">
        <v>36.057795618212602</v>
      </c>
      <c r="E35" s="49">
        <v>0.816208389395499</v>
      </c>
      <c r="F35" s="119">
        <v>8.1193974695940199</v>
      </c>
      <c r="G35" s="144">
        <v>0.183791610604501</v>
      </c>
      <c r="I35" s="11">
        <v>5.7685468689257099E-2</v>
      </c>
      <c r="J35" s="11">
        <v>8.7429491056258996E-2</v>
      </c>
      <c r="K35" s="111">
        <v>0.25316142323330099</v>
      </c>
    </row>
    <row r="36" spans="1:11" ht="169.2" customHeight="1" x14ac:dyDescent="0.3">
      <c r="A36" s="165" t="s">
        <v>600</v>
      </c>
      <c r="B36" s="166"/>
      <c r="C36" s="166"/>
      <c r="D36" s="166"/>
      <c r="E36" s="166"/>
      <c r="F36" s="166"/>
      <c r="G36" s="166"/>
    </row>
    <row r="37" spans="1:11" ht="13.2" customHeight="1" x14ac:dyDescent="0.3"/>
    <row r="38" spans="1:11" ht="13.2" customHeight="1" x14ac:dyDescent="0.3"/>
    <row r="39" spans="1:11" ht="13.2" customHeight="1" x14ac:dyDescent="0.3"/>
    <row r="40" spans="1:11" ht="13.2" customHeight="1" x14ac:dyDescent="0.3"/>
    <row r="41" spans="1:11" ht="13.2" customHeight="1" x14ac:dyDescent="0.3"/>
    <row r="42" spans="1:11" ht="13.2" customHeight="1" x14ac:dyDescent="0.3"/>
    <row r="43" spans="1:11" ht="13.2" customHeight="1" x14ac:dyDescent="0.3"/>
    <row r="44" spans="1:11" ht="13.2" customHeight="1" x14ac:dyDescent="0.3"/>
    <row r="45" spans="1:11" ht="13.2" customHeight="1" x14ac:dyDescent="0.3"/>
    <row r="46" spans="1:11" ht="13.2" customHeight="1" x14ac:dyDescent="0.3"/>
    <row r="47" spans="1:11" ht="13.2" customHeight="1" x14ac:dyDescent="0.3"/>
    <row r="48" spans="1:11"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1">
    <mergeCell ref="I4:I5"/>
    <mergeCell ref="I3:K3"/>
    <mergeCell ref="J4:K4"/>
    <mergeCell ref="A36:G36"/>
    <mergeCell ref="A2:G2"/>
    <mergeCell ref="A3:A5"/>
    <mergeCell ref="B3:B5"/>
    <mergeCell ref="C3:C5"/>
    <mergeCell ref="D3:G3"/>
    <mergeCell ref="D4:E4"/>
    <mergeCell ref="F4:G4"/>
  </mergeCells>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90"/>
  <sheetViews>
    <sheetView showGridLines="0" workbookViewId="0"/>
  </sheetViews>
  <sheetFormatPr baseColWidth="10" defaultRowHeight="14.4" x14ac:dyDescent="0.3"/>
  <cols>
    <col min="1" max="1" width="42.6640625" customWidth="1"/>
  </cols>
  <sheetData>
    <row r="1" spans="1:15" ht="13.2" customHeight="1" x14ac:dyDescent="0.3">
      <c r="A1" s="2" t="s">
        <v>412</v>
      </c>
      <c r="J1" s="14" t="str">
        <f>HYPERLINK("#'Verzeichnis'!A1", "Zurück zum Verzeichnis")</f>
        <v>Zurück zum Verzeichnis</v>
      </c>
      <c r="O1" s="1"/>
    </row>
    <row r="2" spans="1:15" ht="13.2" customHeight="1" x14ac:dyDescent="0.3">
      <c r="A2" s="170" t="s">
        <v>47</v>
      </c>
      <c r="B2" s="166"/>
      <c r="C2" s="166"/>
      <c r="D2" s="166"/>
      <c r="E2" s="166"/>
      <c r="F2" s="166"/>
      <c r="G2" s="166"/>
      <c r="H2" s="166"/>
      <c r="I2" s="166"/>
    </row>
    <row r="3" spans="1:15" ht="13.2" customHeight="1" x14ac:dyDescent="0.3">
      <c r="A3" s="168" t="s">
        <v>366</v>
      </c>
      <c r="B3" s="167" t="s">
        <v>133</v>
      </c>
      <c r="C3" s="167" t="s">
        <v>413</v>
      </c>
      <c r="D3" s="179" t="s">
        <v>183</v>
      </c>
      <c r="E3" s="179"/>
      <c r="F3" s="179"/>
      <c r="G3" s="179"/>
      <c r="H3" s="179"/>
      <c r="I3" s="179"/>
      <c r="K3" s="167" t="s">
        <v>73</v>
      </c>
      <c r="L3" s="179"/>
      <c r="M3" s="179"/>
      <c r="N3" s="179"/>
    </row>
    <row r="4" spans="1:15" ht="13.2" customHeight="1" x14ac:dyDescent="0.3">
      <c r="A4" s="166"/>
      <c r="B4" s="167"/>
      <c r="C4" s="167"/>
      <c r="D4" s="191" t="s">
        <v>414</v>
      </c>
      <c r="E4" s="191"/>
      <c r="F4" s="191" t="s">
        <v>415</v>
      </c>
      <c r="G4" s="191"/>
      <c r="H4" s="191" t="s">
        <v>97</v>
      </c>
      <c r="I4" s="191"/>
      <c r="K4" s="167" t="s">
        <v>413</v>
      </c>
      <c r="L4" s="175" t="s">
        <v>414</v>
      </c>
      <c r="M4" s="175" t="s">
        <v>415</v>
      </c>
      <c r="N4" s="175" t="s">
        <v>97</v>
      </c>
    </row>
    <row r="5" spans="1:15" ht="13.2" customHeight="1" x14ac:dyDescent="0.3">
      <c r="A5" s="166" t="s">
        <v>189</v>
      </c>
      <c r="B5" s="167" t="s">
        <v>190</v>
      </c>
      <c r="C5" s="167" t="s">
        <v>416</v>
      </c>
      <c r="D5" s="35" t="s">
        <v>417</v>
      </c>
      <c r="E5" s="35" t="s">
        <v>196</v>
      </c>
      <c r="F5" s="35" t="s">
        <v>417</v>
      </c>
      <c r="G5" s="35" t="s">
        <v>196</v>
      </c>
      <c r="H5" s="35" t="s">
        <v>417</v>
      </c>
      <c r="I5" s="35" t="s">
        <v>196</v>
      </c>
      <c r="J5" t="s">
        <v>66</v>
      </c>
      <c r="K5" s="167" t="s">
        <v>418</v>
      </c>
      <c r="L5" s="175" t="s">
        <v>419</v>
      </c>
      <c r="M5" s="175" t="s">
        <v>420</v>
      </c>
      <c r="N5" s="175" t="s">
        <v>421</v>
      </c>
    </row>
    <row r="6" spans="1:15" ht="13.2" customHeight="1" x14ac:dyDescent="0.3">
      <c r="A6" s="141" t="s">
        <v>122</v>
      </c>
      <c r="B6" s="107">
        <v>2254</v>
      </c>
      <c r="C6" s="113">
        <v>38.4417674360473</v>
      </c>
      <c r="D6" s="113">
        <v>32.7789916056443</v>
      </c>
      <c r="E6" s="142">
        <v>0.85269210527784101</v>
      </c>
      <c r="F6" s="113">
        <v>3.2669259244701201</v>
      </c>
      <c r="G6" s="142">
        <v>8.4983759654262997E-2</v>
      </c>
      <c r="H6" s="113">
        <v>2.39584990593286</v>
      </c>
      <c r="I6" s="142">
        <v>6.2324135067896198E-2</v>
      </c>
      <c r="K6" s="81">
        <v>8.0443373324235005E-3</v>
      </c>
      <c r="L6" s="81">
        <v>5.6880497199309904E-3</v>
      </c>
      <c r="M6" s="81">
        <v>5.9037920438480398E-2</v>
      </c>
      <c r="N6" s="81">
        <v>8.0334881796332303E-2</v>
      </c>
    </row>
    <row r="7" spans="1:15" ht="25.95" customHeight="1" x14ac:dyDescent="0.3">
      <c r="A7" s="141" t="s">
        <v>408</v>
      </c>
      <c r="B7" s="107">
        <v>1510</v>
      </c>
      <c r="C7" s="113">
        <v>36.423042870655102</v>
      </c>
      <c r="D7" s="113">
        <v>32.546246988754298</v>
      </c>
      <c r="E7" s="142">
        <v>0.89356199876907405</v>
      </c>
      <c r="F7" s="113">
        <v>2.1253856593679599</v>
      </c>
      <c r="G7" s="142">
        <v>5.8352775931313501E-2</v>
      </c>
      <c r="H7" s="113">
        <v>1.75141022253293</v>
      </c>
      <c r="I7" s="142">
        <v>4.8085225299613302E-2</v>
      </c>
      <c r="K7" s="81">
        <v>7.5027050428068997E-3</v>
      </c>
      <c r="L7" s="81">
        <v>6.2104179614296097E-3</v>
      </c>
      <c r="M7" s="81">
        <v>7.49285143461354E-2</v>
      </c>
      <c r="N7" s="81">
        <v>7.54407026564443E-2</v>
      </c>
    </row>
    <row r="8" spans="1:15" ht="13.2" customHeight="1" x14ac:dyDescent="0.3">
      <c r="A8" s="28" t="s">
        <v>143</v>
      </c>
      <c r="B8" s="40"/>
      <c r="C8" s="19"/>
      <c r="D8" s="19"/>
      <c r="E8" s="38"/>
      <c r="F8" s="19"/>
      <c r="G8" s="38"/>
      <c r="H8" s="19"/>
      <c r="I8" s="38"/>
      <c r="K8" s="36"/>
      <c r="L8" s="36"/>
      <c r="M8" s="36"/>
      <c r="N8" s="36"/>
    </row>
    <row r="9" spans="1:15" ht="13.2" customHeight="1" x14ac:dyDescent="0.3">
      <c r="A9" s="4" t="s">
        <v>144</v>
      </c>
      <c r="B9" s="39">
        <v>761</v>
      </c>
      <c r="C9" s="18">
        <v>39.195341650511203</v>
      </c>
      <c r="D9" s="18">
        <v>32.787532203367299</v>
      </c>
      <c r="E9" s="37">
        <v>0.83651604559848602</v>
      </c>
      <c r="F9" s="18">
        <v>3.7056556278487101</v>
      </c>
      <c r="G9" s="37">
        <v>9.4543266413915097E-2</v>
      </c>
      <c r="H9" s="18">
        <v>2.7021538192952099</v>
      </c>
      <c r="I9" s="37">
        <v>6.8940687987598406E-2</v>
      </c>
      <c r="K9" s="5">
        <v>1.4111093333027199E-2</v>
      </c>
      <c r="L9" s="5">
        <v>1.0102679880802301E-2</v>
      </c>
      <c r="M9" s="5">
        <v>9.4292080244294196E-2</v>
      </c>
      <c r="N9" s="5">
        <v>0.115245019877767</v>
      </c>
    </row>
    <row r="10" spans="1:15" ht="13.2" customHeight="1" x14ac:dyDescent="0.3">
      <c r="A10" s="4" t="s">
        <v>145</v>
      </c>
      <c r="B10" s="39">
        <v>1091</v>
      </c>
      <c r="C10" s="18">
        <v>38.176030638191598</v>
      </c>
      <c r="D10" s="18">
        <v>32.802220551304998</v>
      </c>
      <c r="E10" s="37">
        <v>0.85923601807070504</v>
      </c>
      <c r="F10" s="18">
        <v>2.9740694732934698</v>
      </c>
      <c r="G10" s="37">
        <v>7.79041043182261E-2</v>
      </c>
      <c r="H10" s="18">
        <v>2.3997406135931301</v>
      </c>
      <c r="I10" s="37">
        <v>6.2859877611068801E-2</v>
      </c>
      <c r="K10" s="5">
        <v>1.23266499873844E-2</v>
      </c>
      <c r="L10" s="5">
        <v>8.2021064454203506E-3</v>
      </c>
      <c r="M10" s="5">
        <v>9.5748672662376105E-2</v>
      </c>
      <c r="N10" s="5">
        <v>0.137294709075715</v>
      </c>
    </row>
    <row r="11" spans="1:15" ht="13.2" customHeight="1" x14ac:dyDescent="0.3">
      <c r="A11" s="54" t="s">
        <v>146</v>
      </c>
      <c r="B11" s="47">
        <v>402</v>
      </c>
      <c r="C11" s="42">
        <v>37.728876778161101</v>
      </c>
      <c r="D11" s="42">
        <v>32.703419324935297</v>
      </c>
      <c r="E11" s="45">
        <v>0.86680076688276497</v>
      </c>
      <c r="F11" s="42">
        <v>3.2072002487788098</v>
      </c>
      <c r="G11" s="45">
        <v>8.5006512853180394E-2</v>
      </c>
      <c r="H11" s="42">
        <v>1.8182572044469301</v>
      </c>
      <c r="I11" s="45">
        <v>4.8192720264055501E-2</v>
      </c>
      <c r="K11" s="8">
        <v>1.4221612028678301E-2</v>
      </c>
      <c r="L11" s="8">
        <v>1.25392117486806E-2</v>
      </c>
      <c r="M11" s="8">
        <v>0.115287506243568</v>
      </c>
      <c r="N11" s="8">
        <v>9.2649187101546501E-2</v>
      </c>
    </row>
    <row r="12" spans="1:15" ht="13.2" customHeight="1" x14ac:dyDescent="0.3">
      <c r="A12" s="28" t="s">
        <v>212</v>
      </c>
      <c r="B12" s="40"/>
      <c r="C12" s="19"/>
      <c r="D12" s="19"/>
      <c r="E12" s="38"/>
      <c r="F12" s="19"/>
      <c r="G12" s="38"/>
      <c r="H12" s="19"/>
      <c r="I12" s="38"/>
      <c r="K12" s="36"/>
      <c r="L12" s="36"/>
      <c r="M12" s="36"/>
      <c r="N12" s="36"/>
    </row>
    <row r="13" spans="1:15" ht="13.2" customHeight="1" x14ac:dyDescent="0.3">
      <c r="A13" s="4" t="s">
        <v>213</v>
      </c>
      <c r="B13" s="39">
        <v>639</v>
      </c>
      <c r="C13" s="18">
        <v>36.856599274935597</v>
      </c>
      <c r="D13" s="18">
        <v>33.210543070891298</v>
      </c>
      <c r="E13" s="37">
        <v>0.90107453547609695</v>
      </c>
      <c r="F13" s="18">
        <v>2.1485931364715598</v>
      </c>
      <c r="G13" s="37">
        <v>5.8296022387847202E-2</v>
      </c>
      <c r="H13" s="18">
        <v>1.49746306757282</v>
      </c>
      <c r="I13" s="37">
        <v>4.0629442136056501E-2</v>
      </c>
      <c r="K13" s="5">
        <v>9.4443685662557106E-3</v>
      </c>
      <c r="L13" s="5">
        <v>8.7467624680336899E-3</v>
      </c>
      <c r="M13" s="5">
        <v>7.5132119226876307E-2</v>
      </c>
      <c r="N13" s="5">
        <v>9.4613131236655101E-2</v>
      </c>
    </row>
    <row r="14" spans="1:15" ht="13.2" customHeight="1" x14ac:dyDescent="0.3">
      <c r="A14" s="4" t="s">
        <v>214</v>
      </c>
      <c r="B14" s="39">
        <v>12</v>
      </c>
      <c r="C14" s="18">
        <v>33.0746764603008</v>
      </c>
      <c r="D14" s="18">
        <v>27.7301504022385</v>
      </c>
      <c r="E14" s="37">
        <v>0.83841032989461795</v>
      </c>
      <c r="F14" s="64">
        <v>0.77894368660370705</v>
      </c>
      <c r="G14" s="143">
        <v>2.35510599034481E-2</v>
      </c>
      <c r="H14" s="64">
        <v>4.5655823714585502</v>
      </c>
      <c r="I14" s="143">
        <v>0.138038610201934</v>
      </c>
      <c r="K14" s="5">
        <v>7.4116613825278899E-2</v>
      </c>
      <c r="L14" s="5">
        <v>6.9690230743092996E-2</v>
      </c>
      <c r="M14" s="61">
        <v>0.43055745642535798</v>
      </c>
      <c r="N14" s="61">
        <v>0.31287066750674097</v>
      </c>
    </row>
    <row r="15" spans="1:15" ht="13.2" customHeight="1" x14ac:dyDescent="0.3">
      <c r="A15" s="4" t="s">
        <v>162</v>
      </c>
      <c r="B15" s="39">
        <v>41</v>
      </c>
      <c r="C15" s="18">
        <v>40.397138513924403</v>
      </c>
      <c r="D15" s="18">
        <v>33.160226194819401</v>
      </c>
      <c r="E15" s="37">
        <v>0.82085581837410404</v>
      </c>
      <c r="F15" s="64">
        <v>2.6462434634561598</v>
      </c>
      <c r="G15" s="143">
        <v>6.5505715523490202E-2</v>
      </c>
      <c r="H15" s="64">
        <v>4.59066885564879</v>
      </c>
      <c r="I15" s="143">
        <v>0.11363846610240599</v>
      </c>
      <c r="K15" s="5">
        <v>8.7451662816462994E-2</v>
      </c>
      <c r="L15" s="5">
        <v>3.7797871228772303E-2</v>
      </c>
      <c r="M15" s="61">
        <v>0.28862110297731097</v>
      </c>
      <c r="N15" s="61">
        <v>0.71947487302093305</v>
      </c>
    </row>
    <row r="16" spans="1:15" ht="13.2" customHeight="1" x14ac:dyDescent="0.3">
      <c r="A16" s="4" t="s">
        <v>167</v>
      </c>
      <c r="B16" s="39">
        <v>30</v>
      </c>
      <c r="C16" s="18">
        <v>31.675832202002901</v>
      </c>
      <c r="D16" s="18">
        <v>28.819495930727399</v>
      </c>
      <c r="E16" s="37">
        <v>0.90982600699927796</v>
      </c>
      <c r="F16" s="64">
        <v>1.8648194912412701</v>
      </c>
      <c r="G16" s="143">
        <v>5.8871996774984899E-2</v>
      </c>
      <c r="H16" s="64">
        <v>0.99151678003418597</v>
      </c>
      <c r="I16" s="143">
        <v>3.13019962257374E-2</v>
      </c>
      <c r="K16" s="5">
        <v>4.5271392410738902E-2</v>
      </c>
      <c r="L16" s="5">
        <v>4.0693322708559999E-2</v>
      </c>
      <c r="M16" s="61">
        <v>0.399940000688634</v>
      </c>
      <c r="N16" s="61">
        <v>0.32287327729364901</v>
      </c>
    </row>
    <row r="17" spans="1:14" ht="13.2" customHeight="1" x14ac:dyDescent="0.3">
      <c r="A17" s="4" t="s">
        <v>168</v>
      </c>
      <c r="B17" s="39">
        <v>41</v>
      </c>
      <c r="C17" s="18">
        <v>34.957669581659196</v>
      </c>
      <c r="D17" s="18">
        <v>31.904230678326599</v>
      </c>
      <c r="E17" s="37">
        <v>0.91265324777443002</v>
      </c>
      <c r="F17" s="64">
        <v>1.3235878043015801</v>
      </c>
      <c r="G17" s="143">
        <v>3.7862586955625201E-2</v>
      </c>
      <c r="H17" s="64">
        <v>1.7298510990309599</v>
      </c>
      <c r="I17" s="143">
        <v>4.9484165269945299E-2</v>
      </c>
      <c r="K17" s="5">
        <v>3.39815939797505E-2</v>
      </c>
      <c r="L17" s="5">
        <v>3.4866957814877697E-2</v>
      </c>
      <c r="M17" s="61">
        <v>0.23684189071270401</v>
      </c>
      <c r="N17" s="61">
        <v>0.58613387482518597</v>
      </c>
    </row>
    <row r="18" spans="1:14" ht="13.2" customHeight="1" x14ac:dyDescent="0.3">
      <c r="A18" s="4" t="s">
        <v>169</v>
      </c>
      <c r="B18" s="39">
        <v>209</v>
      </c>
      <c r="C18" s="18">
        <v>34.673440695826102</v>
      </c>
      <c r="D18" s="18">
        <v>31.592444380668098</v>
      </c>
      <c r="E18" s="37">
        <v>0.91114246947148603</v>
      </c>
      <c r="F18" s="64">
        <v>1.63103351831606</v>
      </c>
      <c r="G18" s="143">
        <v>4.7039851990010401E-2</v>
      </c>
      <c r="H18" s="64">
        <v>1.44996279684195</v>
      </c>
      <c r="I18" s="143">
        <v>4.1817678538504301E-2</v>
      </c>
      <c r="K18" s="5">
        <v>1.7895298567906601E-2</v>
      </c>
      <c r="L18" s="5">
        <v>1.7698100343981001E-2</v>
      </c>
      <c r="M18" s="61">
        <v>0.15693109855227499</v>
      </c>
      <c r="N18" s="61">
        <v>0.15289127687270099</v>
      </c>
    </row>
    <row r="19" spans="1:14" ht="13.2" customHeight="1" x14ac:dyDescent="0.3">
      <c r="A19" s="4" t="s">
        <v>170</v>
      </c>
      <c r="B19" s="39">
        <v>84</v>
      </c>
      <c r="C19" s="18">
        <v>34.3955773536929</v>
      </c>
      <c r="D19" s="18">
        <v>30.581362279258101</v>
      </c>
      <c r="E19" s="37">
        <v>0.88910739787232296</v>
      </c>
      <c r="F19" s="64">
        <v>1.9970202972216899</v>
      </c>
      <c r="G19" s="143">
        <v>5.8060380167082197E-2</v>
      </c>
      <c r="H19" s="64">
        <v>1.8171947772131001</v>
      </c>
      <c r="I19" s="143">
        <v>5.2832221960594498E-2</v>
      </c>
      <c r="K19" s="5">
        <v>2.8678783716692101E-2</v>
      </c>
      <c r="L19" s="5">
        <v>2.4188982992139299E-2</v>
      </c>
      <c r="M19" s="61">
        <v>0.32012224303598003</v>
      </c>
      <c r="N19" s="61">
        <v>0.23557612083068299</v>
      </c>
    </row>
    <row r="20" spans="1:14" ht="13.2" customHeight="1" x14ac:dyDescent="0.3">
      <c r="A20" s="4" t="s">
        <v>215</v>
      </c>
      <c r="B20" s="39">
        <v>9</v>
      </c>
      <c r="C20" s="18">
        <v>34.179677147331603</v>
      </c>
      <c r="D20" s="18">
        <v>30</v>
      </c>
      <c r="E20" s="37">
        <v>0.87771455156480505</v>
      </c>
      <c r="F20" s="64">
        <v>1.21150062241497</v>
      </c>
      <c r="G20" s="143">
        <v>3.5445057517447899E-2</v>
      </c>
      <c r="H20" s="64">
        <v>2.96817652491668</v>
      </c>
      <c r="I20" s="143">
        <v>8.6840390917747395E-2</v>
      </c>
      <c r="K20" s="5">
        <v>5.5782857329456301E-2</v>
      </c>
      <c r="L20" s="5">
        <v>2.0407188413770899E-2</v>
      </c>
      <c r="M20" s="61">
        <v>1.3923205496912301</v>
      </c>
      <c r="N20" s="61">
        <v>0.34880394150817301</v>
      </c>
    </row>
    <row r="21" spans="1:14" ht="13.2" customHeight="1" x14ac:dyDescent="0.3">
      <c r="A21" s="4" t="s">
        <v>216</v>
      </c>
      <c r="B21" s="39">
        <v>13</v>
      </c>
      <c r="C21" s="18">
        <v>34.615384615384599</v>
      </c>
      <c r="D21" s="18">
        <v>31.846153846153801</v>
      </c>
      <c r="E21" s="37">
        <v>0.92</v>
      </c>
      <c r="F21" s="64">
        <v>0.92307692307692302</v>
      </c>
      <c r="G21" s="143">
        <v>2.66666666666667E-2</v>
      </c>
      <c r="H21" s="64">
        <v>1.84615384615385</v>
      </c>
      <c r="I21" s="143">
        <v>5.3333333333333302E-2</v>
      </c>
      <c r="K21" s="5">
        <v>9.4097401598844999E-2</v>
      </c>
      <c r="L21" s="5">
        <v>9.5987270672837105E-2</v>
      </c>
      <c r="M21" s="61">
        <v>0.56825757070774396</v>
      </c>
      <c r="N21" s="61">
        <v>0.48232653761625899</v>
      </c>
    </row>
    <row r="22" spans="1:14" ht="13.2" customHeight="1" x14ac:dyDescent="0.3">
      <c r="A22" s="4" t="s">
        <v>217</v>
      </c>
      <c r="B22" s="39">
        <v>11</v>
      </c>
      <c r="C22" s="18">
        <v>36.928571428571402</v>
      </c>
      <c r="D22" s="18">
        <v>34.857142857142897</v>
      </c>
      <c r="E22" s="37">
        <v>0.94390715667311398</v>
      </c>
      <c r="F22" s="64">
        <v>1.4285714285714299</v>
      </c>
      <c r="G22" s="143">
        <v>3.8684719535783403E-2</v>
      </c>
      <c r="H22" s="64">
        <v>0.64285714285714302</v>
      </c>
      <c r="I22" s="143">
        <v>1.7408123791102501E-2</v>
      </c>
      <c r="K22" s="5">
        <v>7.0370046199255701E-2</v>
      </c>
      <c r="L22" s="5">
        <v>5.8453744372115903E-2</v>
      </c>
      <c r="M22" s="61">
        <v>0.31543620591174998</v>
      </c>
      <c r="N22" s="61">
        <v>0.78015509695742002</v>
      </c>
    </row>
    <row r="23" spans="1:14" ht="13.2" customHeight="1" x14ac:dyDescent="0.3">
      <c r="A23" s="4" t="s">
        <v>218</v>
      </c>
      <c r="B23" s="39">
        <v>7</v>
      </c>
      <c r="C23" s="18">
        <v>40.429714285714297</v>
      </c>
      <c r="D23" s="18">
        <v>35.774857142857101</v>
      </c>
      <c r="E23" s="37">
        <v>0.88486544549977397</v>
      </c>
      <c r="F23" s="64">
        <v>2.6034285714285699</v>
      </c>
      <c r="G23" s="143">
        <v>6.4393939393939406E-2</v>
      </c>
      <c r="H23" s="64">
        <v>2.0514285714285698</v>
      </c>
      <c r="I23" s="143">
        <v>5.0740615106286802E-2</v>
      </c>
      <c r="K23" s="5">
        <v>7.1630193903252301E-2</v>
      </c>
      <c r="L23" s="5">
        <v>0.10937367012379599</v>
      </c>
      <c r="M23" s="61">
        <v>0.98789491949002595</v>
      </c>
      <c r="N23" s="61">
        <v>0.38227582519295</v>
      </c>
    </row>
    <row r="24" spans="1:14" ht="13.2" customHeight="1" x14ac:dyDescent="0.3">
      <c r="A24" s="4" t="s">
        <v>219</v>
      </c>
      <c r="B24" s="39">
        <v>21</v>
      </c>
      <c r="C24" s="18">
        <v>36.454944335298002</v>
      </c>
      <c r="D24" s="18">
        <v>32.270956123117202</v>
      </c>
      <c r="E24" s="37">
        <v>0.88522851183921503</v>
      </c>
      <c r="F24" s="64">
        <v>1.7465618860510801</v>
      </c>
      <c r="G24" s="143">
        <v>4.7910150952005397E-2</v>
      </c>
      <c r="H24" s="64">
        <v>2.4374263261296698</v>
      </c>
      <c r="I24" s="143">
        <v>6.6861337208780097E-2</v>
      </c>
      <c r="K24" s="5">
        <v>3.6089148022810297E-2</v>
      </c>
      <c r="L24" s="5">
        <v>4.1308310266839399E-2</v>
      </c>
      <c r="M24" s="61">
        <v>0.346683139904503</v>
      </c>
      <c r="N24" s="61">
        <v>0.360673773204573</v>
      </c>
    </row>
    <row r="25" spans="1:14" ht="13.2" customHeight="1" x14ac:dyDescent="0.3">
      <c r="A25" s="4" t="s">
        <v>220</v>
      </c>
      <c r="B25" s="39">
        <v>136</v>
      </c>
      <c r="C25" s="18">
        <v>37.123235226635302</v>
      </c>
      <c r="D25" s="18">
        <v>33.687790080173201</v>
      </c>
      <c r="E25" s="37">
        <v>0.90745835793973995</v>
      </c>
      <c r="F25" s="64">
        <v>1.7158300539003599</v>
      </c>
      <c r="G25" s="143">
        <v>4.6219841655106599E-2</v>
      </c>
      <c r="H25" s="64">
        <v>1.7196150925617499</v>
      </c>
      <c r="I25" s="143">
        <v>4.6321800405152998E-2</v>
      </c>
      <c r="K25" s="5">
        <v>1.95292601892335E-2</v>
      </c>
      <c r="L25" s="5">
        <v>1.8840058768594601E-2</v>
      </c>
      <c r="M25" s="61">
        <v>0.17607141566965701</v>
      </c>
      <c r="N25" s="61">
        <v>0.16211088418640501</v>
      </c>
    </row>
    <row r="26" spans="1:14" ht="13.2" customHeight="1" x14ac:dyDescent="0.3">
      <c r="A26" s="4" t="s">
        <v>221</v>
      </c>
      <c r="B26" s="39">
        <v>35</v>
      </c>
      <c r="C26" s="18">
        <v>36.916834540113797</v>
      </c>
      <c r="D26" s="18">
        <v>34.362623935942302</v>
      </c>
      <c r="E26" s="37">
        <v>0.93081176552675204</v>
      </c>
      <c r="F26" s="64">
        <v>1.3274398642924199</v>
      </c>
      <c r="G26" s="143">
        <v>3.5957575475492803E-2</v>
      </c>
      <c r="H26" s="64">
        <v>1.2267707398790799</v>
      </c>
      <c r="I26" s="143">
        <v>3.3230658997755499E-2</v>
      </c>
      <c r="K26" s="5">
        <v>6.0863225135792003E-2</v>
      </c>
      <c r="L26" s="5">
        <v>5.9133894823655102E-2</v>
      </c>
      <c r="M26" s="61">
        <v>0.35438135010518101</v>
      </c>
      <c r="N26" s="61">
        <v>0.27753939375224401</v>
      </c>
    </row>
    <row r="27" spans="1:14" ht="13.2" customHeight="1" x14ac:dyDescent="0.3">
      <c r="A27" s="4" t="s">
        <v>222</v>
      </c>
      <c r="B27" s="39">
        <v>31</v>
      </c>
      <c r="C27" s="18">
        <v>39.3421112892146</v>
      </c>
      <c r="D27" s="18">
        <v>33.737436865686497</v>
      </c>
      <c r="E27" s="37">
        <v>0.85754006991829701</v>
      </c>
      <c r="F27" s="64">
        <v>4.0947090312852401</v>
      </c>
      <c r="G27" s="143">
        <v>0.104079544719497</v>
      </c>
      <c r="H27" s="64">
        <v>1.50996539224285</v>
      </c>
      <c r="I27" s="143">
        <v>3.8380385362205997E-2</v>
      </c>
      <c r="K27" s="5">
        <v>5.8526508100692098E-2</v>
      </c>
      <c r="L27" s="5">
        <v>4.2336352794321998E-2</v>
      </c>
      <c r="M27" s="61">
        <v>0.54253557939777797</v>
      </c>
      <c r="N27" s="61">
        <v>0.32391917241269402</v>
      </c>
    </row>
    <row r="28" spans="1:14" ht="13.2" customHeight="1" x14ac:dyDescent="0.3">
      <c r="A28" s="4" t="s">
        <v>223</v>
      </c>
      <c r="B28" s="39">
        <v>24</v>
      </c>
      <c r="C28" s="18">
        <v>35.423032911944198</v>
      </c>
      <c r="D28" s="18">
        <v>32.621667029933199</v>
      </c>
      <c r="E28" s="37">
        <v>0.92091682581288903</v>
      </c>
      <c r="F28" s="64">
        <v>1.24986377506539</v>
      </c>
      <c r="G28" s="143">
        <v>3.5283928910670698E-2</v>
      </c>
      <c r="H28" s="64">
        <v>1.55150210694566</v>
      </c>
      <c r="I28" s="143">
        <v>4.3799245276440101E-2</v>
      </c>
      <c r="K28" s="5">
        <v>6.6178530467960697E-2</v>
      </c>
      <c r="L28" s="5">
        <v>6.8651904955509505E-2</v>
      </c>
      <c r="M28" s="61">
        <v>0.498684059276778</v>
      </c>
      <c r="N28" s="61">
        <v>0.40559904130948099</v>
      </c>
    </row>
    <row r="29" spans="1:14" ht="13.2" customHeight="1" x14ac:dyDescent="0.3">
      <c r="A29" s="4" t="s">
        <v>171</v>
      </c>
      <c r="B29" s="39">
        <v>67</v>
      </c>
      <c r="C29" s="18">
        <v>33.804489740615097</v>
      </c>
      <c r="D29" s="18">
        <v>29.227710879875399</v>
      </c>
      <c r="E29" s="37">
        <v>0.864610325555635</v>
      </c>
      <c r="F29" s="64">
        <v>2.5524995297720601</v>
      </c>
      <c r="G29" s="143">
        <v>7.5507707684914396E-2</v>
      </c>
      <c r="H29" s="64">
        <v>2.0242793309676799</v>
      </c>
      <c r="I29" s="143">
        <v>5.9881966759449803E-2</v>
      </c>
      <c r="K29" s="5">
        <v>3.67925212984236E-2</v>
      </c>
      <c r="L29" s="5">
        <v>3.53466149023898E-2</v>
      </c>
      <c r="M29" s="61">
        <v>0.241944757275385</v>
      </c>
      <c r="N29" s="61">
        <v>0.191847100557202</v>
      </c>
    </row>
    <row r="30" spans="1:14" ht="13.2" customHeight="1" x14ac:dyDescent="0.3">
      <c r="A30" s="4" t="s">
        <v>224</v>
      </c>
      <c r="B30" s="39">
        <v>7</v>
      </c>
      <c r="C30" s="18">
        <v>39.285714285714299</v>
      </c>
      <c r="D30" s="18">
        <v>36</v>
      </c>
      <c r="E30" s="37">
        <v>0.91636363636363605</v>
      </c>
      <c r="F30" s="64">
        <v>2.1428571428571401</v>
      </c>
      <c r="G30" s="143">
        <v>5.4545454545454501E-2</v>
      </c>
      <c r="H30" s="64">
        <v>1.1428571428571399</v>
      </c>
      <c r="I30" s="143">
        <v>2.9090909090909101E-2</v>
      </c>
      <c r="K30" s="5">
        <v>7.9280511155238001E-2</v>
      </c>
      <c r="L30" s="5">
        <v>9.90474918599102E-2</v>
      </c>
      <c r="M30" s="61">
        <v>0.64750232374815397</v>
      </c>
      <c r="N30" s="61">
        <v>0.48412291827592702</v>
      </c>
    </row>
    <row r="31" spans="1:14" ht="13.2" customHeight="1" x14ac:dyDescent="0.3">
      <c r="A31" s="4" t="s">
        <v>225</v>
      </c>
      <c r="B31" s="39">
        <v>52</v>
      </c>
      <c r="C31" s="18">
        <v>43.823832845436897</v>
      </c>
      <c r="D31" s="18">
        <v>32.778014983830403</v>
      </c>
      <c r="E31" s="37">
        <v>0.74794952553410399</v>
      </c>
      <c r="F31" s="64">
        <v>9.8783732080082807</v>
      </c>
      <c r="G31" s="143">
        <v>0.22541098225818099</v>
      </c>
      <c r="H31" s="64">
        <v>1.1674446535981999</v>
      </c>
      <c r="I31" s="143">
        <v>2.6639492207714398E-2</v>
      </c>
      <c r="K31" s="5">
        <v>9.8987726728955297E-2</v>
      </c>
      <c r="L31" s="5">
        <v>4.3757058237831901E-2</v>
      </c>
      <c r="M31" s="61">
        <v>0.46606620159028</v>
      </c>
      <c r="N31" s="61">
        <v>0.23234731451653701</v>
      </c>
    </row>
    <row r="32" spans="1:14" ht="13.2" customHeight="1" x14ac:dyDescent="0.3">
      <c r="A32" s="4" t="s">
        <v>226</v>
      </c>
      <c r="B32" s="39">
        <v>107</v>
      </c>
      <c r="C32" s="18">
        <v>42.002144388280698</v>
      </c>
      <c r="D32" s="18">
        <v>33.742887237285203</v>
      </c>
      <c r="E32" s="37">
        <v>0.80336105998197604</v>
      </c>
      <c r="F32" s="64">
        <v>5.3584278515629098</v>
      </c>
      <c r="G32" s="143">
        <v>0.12757510192879601</v>
      </c>
      <c r="H32" s="64">
        <v>2.9008292994325999</v>
      </c>
      <c r="I32" s="143">
        <v>6.9063838089228197E-2</v>
      </c>
      <c r="K32" s="5">
        <v>2.8976212221111099E-2</v>
      </c>
      <c r="L32" s="5">
        <v>3.2133119367534498E-2</v>
      </c>
      <c r="M32" s="61">
        <v>0.15115209845196301</v>
      </c>
      <c r="N32" s="61">
        <v>0.17007458280593299</v>
      </c>
    </row>
    <row r="33" spans="1:14" ht="13.2" customHeight="1" x14ac:dyDescent="0.3">
      <c r="A33" s="4" t="s">
        <v>227</v>
      </c>
      <c r="B33" s="39">
        <v>637</v>
      </c>
      <c r="C33" s="18">
        <v>43.396588106126799</v>
      </c>
      <c r="D33" s="18">
        <v>33.315038695070498</v>
      </c>
      <c r="E33" s="37">
        <v>0.767687971542791</v>
      </c>
      <c r="F33" s="18">
        <v>6.0637832182650602</v>
      </c>
      <c r="G33" s="37">
        <v>0.13972949217657399</v>
      </c>
      <c r="H33" s="18">
        <v>4.0177661927911998</v>
      </c>
      <c r="I33" s="37">
        <v>9.2582536280633704E-2</v>
      </c>
      <c r="K33" s="5">
        <v>1.9320666142087699E-2</v>
      </c>
      <c r="L33" s="5">
        <v>1.2911631393198199E-2</v>
      </c>
      <c r="M33" s="5">
        <v>9.0175635653774094E-2</v>
      </c>
      <c r="N33" s="5">
        <v>0.149681921663463</v>
      </c>
    </row>
    <row r="34" spans="1:14" ht="13.2" customHeight="1" x14ac:dyDescent="0.3">
      <c r="A34" s="4" t="s">
        <v>172</v>
      </c>
      <c r="B34" s="39">
        <v>35</v>
      </c>
      <c r="C34" s="18">
        <v>39.106997889600102</v>
      </c>
      <c r="D34" s="18">
        <v>36.184992620764604</v>
      </c>
      <c r="E34" s="37">
        <v>0.92528178007720296</v>
      </c>
      <c r="F34" s="64">
        <v>0.93220110002804302</v>
      </c>
      <c r="G34" s="143">
        <v>2.38371941170137E-2</v>
      </c>
      <c r="H34" s="64">
        <v>1.9898041688074299</v>
      </c>
      <c r="I34" s="143">
        <v>5.0881025805782597E-2</v>
      </c>
      <c r="K34" s="5">
        <v>4.2200895177143198E-2</v>
      </c>
      <c r="L34" s="5">
        <v>4.4462373149151302E-2</v>
      </c>
      <c r="M34" s="61">
        <v>0.28036264083708601</v>
      </c>
      <c r="N34" s="61">
        <v>0.25492814080484999</v>
      </c>
    </row>
    <row r="35" spans="1:14" ht="13.2" customHeight="1" x14ac:dyDescent="0.3">
      <c r="A35" s="56" t="s">
        <v>154</v>
      </c>
      <c r="B35" s="50">
        <v>6</v>
      </c>
      <c r="C35" s="48">
        <v>34.700245861693197</v>
      </c>
      <c r="D35" s="48">
        <v>32.053613181253198</v>
      </c>
      <c r="E35" s="49">
        <v>0.92372870523774198</v>
      </c>
      <c r="F35" s="119">
        <v>0.796559031447299</v>
      </c>
      <c r="G35" s="144">
        <v>2.29554290370792E-2</v>
      </c>
      <c r="H35" s="119">
        <v>1.8500736489927301</v>
      </c>
      <c r="I35" s="144">
        <v>5.3315865725178997E-2</v>
      </c>
      <c r="K35" s="11">
        <v>0.118354631858627</v>
      </c>
      <c r="L35" s="11">
        <v>0.13389485235182999</v>
      </c>
      <c r="M35" s="111">
        <v>0.98565539810892899</v>
      </c>
      <c r="N35" s="111">
        <v>0.50528621327221501</v>
      </c>
    </row>
    <row r="36" spans="1:14" ht="169.2" customHeight="1" x14ac:dyDescent="0.3">
      <c r="A36" s="165" t="s">
        <v>601</v>
      </c>
      <c r="B36" s="166"/>
      <c r="C36" s="166"/>
      <c r="D36" s="166"/>
      <c r="E36" s="166"/>
      <c r="F36" s="166"/>
      <c r="G36" s="166"/>
      <c r="H36" s="166"/>
      <c r="I36" s="166"/>
    </row>
    <row r="37" spans="1:14" ht="13.2" customHeight="1" x14ac:dyDescent="0.3"/>
    <row r="38" spans="1:14" ht="13.2" customHeight="1" x14ac:dyDescent="0.3"/>
    <row r="39" spans="1:14" ht="13.2" customHeight="1" x14ac:dyDescent="0.3"/>
    <row r="40" spans="1:14" ht="13.2" customHeight="1" x14ac:dyDescent="0.3"/>
    <row r="41" spans="1:14" ht="13.2" customHeight="1" x14ac:dyDescent="0.3"/>
    <row r="42" spans="1:14" ht="13.2" customHeight="1" x14ac:dyDescent="0.3"/>
    <row r="43" spans="1:14" ht="13.2" customHeight="1" x14ac:dyDescent="0.3"/>
    <row r="44" spans="1:14" ht="13.2" customHeight="1" x14ac:dyDescent="0.3"/>
    <row r="45" spans="1:14" ht="13.2" customHeight="1" x14ac:dyDescent="0.3"/>
    <row r="46" spans="1:14" ht="13.2" customHeight="1" x14ac:dyDescent="0.3"/>
    <row r="47" spans="1:14" ht="13.2" customHeight="1" x14ac:dyDescent="0.3"/>
    <row r="48" spans="1:14"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4">
    <mergeCell ref="A36:I36"/>
    <mergeCell ref="A2:I2"/>
    <mergeCell ref="K4:K5"/>
    <mergeCell ref="L4:L5"/>
    <mergeCell ref="M4:M5"/>
    <mergeCell ref="N4:N5"/>
    <mergeCell ref="K3:N3"/>
    <mergeCell ref="A3:A5"/>
    <mergeCell ref="B3:B5"/>
    <mergeCell ref="C3:C5"/>
    <mergeCell ref="D3:I3"/>
    <mergeCell ref="D4:E4"/>
    <mergeCell ref="F4:G4"/>
    <mergeCell ref="H4:I4"/>
  </mergeCells>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90"/>
  <sheetViews>
    <sheetView showGridLines="0" workbookViewId="0"/>
  </sheetViews>
  <sheetFormatPr baseColWidth="10" defaultRowHeight="14.4" x14ac:dyDescent="0.3"/>
  <cols>
    <col min="1" max="1" width="50.6640625" customWidth="1"/>
    <col min="2" max="2" width="19.6640625" customWidth="1"/>
  </cols>
  <sheetData>
    <row r="1" spans="1:15" ht="13.2" customHeight="1" x14ac:dyDescent="0.3">
      <c r="A1" s="2" t="s">
        <v>422</v>
      </c>
      <c r="J1" s="14" t="str">
        <f>HYPERLINK("#'Verzeichnis'!A1", "Zurück zum Verzeichnis")</f>
        <v>Zurück zum Verzeichnis</v>
      </c>
      <c r="O1" s="1"/>
    </row>
    <row r="2" spans="1:15" ht="13.2" customHeight="1" x14ac:dyDescent="0.3">
      <c r="A2" s="170" t="s">
        <v>48</v>
      </c>
      <c r="B2" s="166"/>
      <c r="C2" s="166"/>
      <c r="D2" s="166"/>
      <c r="E2" s="166"/>
      <c r="F2" s="166"/>
      <c r="G2" s="166"/>
      <c r="H2" s="166"/>
      <c r="I2" s="166"/>
      <c r="J2" s="166"/>
      <c r="K2" s="166"/>
      <c r="L2" s="166"/>
      <c r="M2" s="166"/>
    </row>
    <row r="3" spans="1:15" ht="13.2" customHeight="1" x14ac:dyDescent="0.3">
      <c r="A3" s="174" t="s">
        <v>423</v>
      </c>
      <c r="B3" s="16"/>
      <c r="C3" s="167" t="s">
        <v>133</v>
      </c>
      <c r="D3" s="167" t="s">
        <v>424</v>
      </c>
      <c r="E3" s="167"/>
      <c r="F3" s="167"/>
      <c r="G3" s="167"/>
      <c r="H3" s="167"/>
      <c r="I3" s="167"/>
      <c r="J3" s="167"/>
      <c r="K3" s="167"/>
      <c r="L3" s="167"/>
      <c r="M3" s="167"/>
    </row>
    <row r="4" spans="1:15" ht="25.95" customHeight="1" x14ac:dyDescent="0.3">
      <c r="A4" s="166" t="s">
        <v>423</v>
      </c>
      <c r="B4" s="16" t="s">
        <v>66</v>
      </c>
      <c r="C4" s="167" t="s">
        <v>133</v>
      </c>
      <c r="D4" s="145" t="s">
        <v>426</v>
      </c>
      <c r="E4" s="145" t="s">
        <v>427</v>
      </c>
      <c r="F4" s="145" t="s">
        <v>428</v>
      </c>
      <c r="G4" s="145" t="s">
        <v>429</v>
      </c>
      <c r="H4" s="145" t="s">
        <v>430</v>
      </c>
      <c r="I4" s="145" t="s">
        <v>431</v>
      </c>
      <c r="J4" s="145" t="s">
        <v>432</v>
      </c>
      <c r="K4" s="145" t="s">
        <v>433</v>
      </c>
      <c r="L4" s="145" t="s">
        <v>434</v>
      </c>
      <c r="M4" s="145" t="s">
        <v>435</v>
      </c>
    </row>
    <row r="5" spans="1:15" ht="13.2" customHeight="1" x14ac:dyDescent="0.3">
      <c r="A5" s="170" t="s">
        <v>122</v>
      </c>
      <c r="B5" s="28" t="s">
        <v>436</v>
      </c>
      <c r="C5" s="57">
        <v>61666</v>
      </c>
      <c r="D5" s="146">
        <v>2.95300489735024E-2</v>
      </c>
      <c r="E5" s="146">
        <v>5.7260078487334998E-2</v>
      </c>
      <c r="F5" s="146">
        <v>9.95199948107547E-2</v>
      </c>
      <c r="G5" s="146">
        <v>0.137823111601206</v>
      </c>
      <c r="H5" s="146">
        <v>0.13529335452275201</v>
      </c>
      <c r="I5" s="146">
        <v>0.115120163461227</v>
      </c>
      <c r="J5" s="146">
        <v>0.12893652904355701</v>
      </c>
      <c r="K5" s="146">
        <v>8.1730613303927599E-2</v>
      </c>
      <c r="L5" s="146">
        <v>0.14234748483767401</v>
      </c>
      <c r="M5" s="146">
        <v>7.2438620958064401E-2</v>
      </c>
    </row>
    <row r="6" spans="1:15" ht="13.2" customHeight="1" x14ac:dyDescent="0.3">
      <c r="A6" s="189" t="s">
        <v>122</v>
      </c>
      <c r="B6" s="141" t="s">
        <v>251</v>
      </c>
      <c r="C6" s="107">
        <v>1917</v>
      </c>
      <c r="D6" s="142">
        <v>1.3562858633281201E-2</v>
      </c>
      <c r="E6" s="142">
        <v>4.4861763171622299E-2</v>
      </c>
      <c r="F6" s="142">
        <v>8.0855503390714706E-2</v>
      </c>
      <c r="G6" s="142">
        <v>0.16275430359937401</v>
      </c>
      <c r="H6" s="142">
        <v>0.157016171100678</v>
      </c>
      <c r="I6" s="142">
        <v>0.130933750652061</v>
      </c>
      <c r="J6" s="142">
        <v>0.13980177360459101</v>
      </c>
      <c r="K6" s="142">
        <v>8.9201877934272297E-2</v>
      </c>
      <c r="L6" s="142">
        <v>0.141366718831508</v>
      </c>
      <c r="M6" s="142">
        <v>3.9645279081898799E-2</v>
      </c>
    </row>
    <row r="7" spans="1:15" ht="13.2" customHeight="1" x14ac:dyDescent="0.3">
      <c r="A7" s="197" t="s">
        <v>315</v>
      </c>
      <c r="B7" s="1" t="s">
        <v>255</v>
      </c>
      <c r="C7" s="39">
        <v>3801</v>
      </c>
      <c r="D7" s="37">
        <v>8.2609839515916897E-2</v>
      </c>
      <c r="E7" s="37">
        <v>0.12838726650881299</v>
      </c>
      <c r="F7" s="37">
        <v>0.14732965009208099</v>
      </c>
      <c r="G7" s="37">
        <v>0.14759273875296</v>
      </c>
      <c r="H7" s="37">
        <v>0.12943962115232799</v>
      </c>
      <c r="I7" s="37">
        <v>9.8132070507761099E-2</v>
      </c>
      <c r="J7" s="37">
        <v>0.10444619836885</v>
      </c>
      <c r="K7" s="37">
        <v>5.4459352801894199E-2</v>
      </c>
      <c r="L7" s="37">
        <v>8.1294396211523304E-2</v>
      </c>
      <c r="M7" s="37">
        <v>2.6308866087871599E-2</v>
      </c>
    </row>
    <row r="8" spans="1:15" ht="13.2" customHeight="1" x14ac:dyDescent="0.3">
      <c r="A8" s="189" t="s">
        <v>315</v>
      </c>
      <c r="B8" s="7" t="s">
        <v>251</v>
      </c>
      <c r="C8" s="47">
        <v>104</v>
      </c>
      <c r="D8" s="45">
        <v>0.105769230769231</v>
      </c>
      <c r="E8" s="45">
        <v>0.16346153846153799</v>
      </c>
      <c r="F8" s="45">
        <v>0.144230769230769</v>
      </c>
      <c r="G8" s="45">
        <v>0.125</v>
      </c>
      <c r="H8" s="45">
        <v>0.144230769230769</v>
      </c>
      <c r="I8" s="45">
        <v>8.6538461538461495E-2</v>
      </c>
      <c r="J8" s="45">
        <v>0.134615384615385</v>
      </c>
      <c r="K8" s="45">
        <v>2.8846153846153799E-2</v>
      </c>
      <c r="L8" s="45">
        <v>5.7692307692307702E-2</v>
      </c>
      <c r="M8" s="45">
        <v>9.6153846153846194E-3</v>
      </c>
    </row>
    <row r="9" spans="1:15" ht="13.2" customHeight="1" x14ac:dyDescent="0.3">
      <c r="A9" s="197" t="s">
        <v>316</v>
      </c>
      <c r="B9" s="1" t="s">
        <v>437</v>
      </c>
      <c r="C9" s="39">
        <v>4844</v>
      </c>
      <c r="D9" s="37">
        <v>4.7068538398018202E-2</v>
      </c>
      <c r="E9" s="37">
        <v>8.0305532617671302E-2</v>
      </c>
      <c r="F9" s="37">
        <v>0.111478117258464</v>
      </c>
      <c r="G9" s="37">
        <v>0.122213047068538</v>
      </c>
      <c r="H9" s="37">
        <v>0.125516102394715</v>
      </c>
      <c r="I9" s="37">
        <v>0.116226259289843</v>
      </c>
      <c r="J9" s="37">
        <v>0.12943848059454999</v>
      </c>
      <c r="K9" s="37">
        <v>8.4021469859620196E-2</v>
      </c>
      <c r="L9" s="37">
        <v>0.13707679603633399</v>
      </c>
      <c r="M9" s="37">
        <v>4.6655656482246101E-2</v>
      </c>
    </row>
    <row r="10" spans="1:15" ht="13.2" customHeight="1" x14ac:dyDescent="0.3">
      <c r="A10" s="189" t="s">
        <v>316</v>
      </c>
      <c r="B10" s="7" t="s">
        <v>251</v>
      </c>
      <c r="C10" s="47">
        <v>128</v>
      </c>
      <c r="D10" s="45">
        <v>3.125E-2</v>
      </c>
      <c r="E10" s="45">
        <v>0.1015625</v>
      </c>
      <c r="F10" s="45">
        <v>0.1328125</v>
      </c>
      <c r="G10" s="45">
        <v>0.1640625</v>
      </c>
      <c r="H10" s="45">
        <v>0.1015625</v>
      </c>
      <c r="I10" s="45">
        <v>0.1640625</v>
      </c>
      <c r="J10" s="45">
        <v>9.375E-2</v>
      </c>
      <c r="K10" s="45">
        <v>0.1171875</v>
      </c>
      <c r="L10" s="45">
        <v>7.03125E-2</v>
      </c>
      <c r="M10" s="45">
        <v>2.34375E-2</v>
      </c>
    </row>
    <row r="11" spans="1:15" ht="13.2" customHeight="1" x14ac:dyDescent="0.3">
      <c r="A11" s="197" t="s">
        <v>438</v>
      </c>
      <c r="B11" s="1" t="s">
        <v>439</v>
      </c>
      <c r="C11" s="39">
        <v>20687</v>
      </c>
      <c r="D11" s="37">
        <v>2.1124377628462299E-2</v>
      </c>
      <c r="E11" s="37">
        <v>4.6841011263112103E-2</v>
      </c>
      <c r="F11" s="37">
        <v>9.0201575868903205E-2</v>
      </c>
      <c r="G11" s="37">
        <v>0.13684922898438601</v>
      </c>
      <c r="H11" s="37">
        <v>0.149707545801711</v>
      </c>
      <c r="I11" s="37">
        <v>0.13245033112582799</v>
      </c>
      <c r="J11" s="37">
        <v>0.14550200609078201</v>
      </c>
      <c r="K11" s="37">
        <v>9.4358776042925502E-2</v>
      </c>
      <c r="L11" s="37">
        <v>0.14308502924541999</v>
      </c>
      <c r="M11" s="37">
        <v>3.9880117948470101E-2</v>
      </c>
    </row>
    <row r="12" spans="1:15" ht="13.2" customHeight="1" x14ac:dyDescent="0.3">
      <c r="A12" s="189" t="s">
        <v>438</v>
      </c>
      <c r="B12" s="7" t="s">
        <v>251</v>
      </c>
      <c r="C12" s="47">
        <v>618</v>
      </c>
      <c r="D12" s="45">
        <v>6.4724919093851101E-3</v>
      </c>
      <c r="E12" s="45">
        <v>3.7216828478964403E-2</v>
      </c>
      <c r="F12" s="45">
        <v>5.3398058252427202E-2</v>
      </c>
      <c r="G12" s="45">
        <v>0.127831715210356</v>
      </c>
      <c r="H12" s="45">
        <v>0.158576051779935</v>
      </c>
      <c r="I12" s="45">
        <v>0.14077669902912601</v>
      </c>
      <c r="J12" s="45">
        <v>0.168284789644013</v>
      </c>
      <c r="K12" s="45">
        <v>0.101941747572816</v>
      </c>
      <c r="L12" s="45">
        <v>0.16666666666666699</v>
      </c>
      <c r="M12" s="45">
        <v>3.8834951456310697E-2</v>
      </c>
    </row>
    <row r="13" spans="1:15" ht="13.2" customHeight="1" x14ac:dyDescent="0.3">
      <c r="A13" s="197" t="s">
        <v>214</v>
      </c>
      <c r="B13" s="1" t="s">
        <v>436</v>
      </c>
      <c r="C13" s="39">
        <v>1268</v>
      </c>
      <c r="D13" s="37">
        <v>0.142744479495268</v>
      </c>
      <c r="E13" s="37">
        <v>0.15457413249211399</v>
      </c>
      <c r="F13" s="37">
        <v>0.158517350157729</v>
      </c>
      <c r="G13" s="37">
        <v>0.115141955835962</v>
      </c>
      <c r="H13" s="37">
        <v>0.11356466876971601</v>
      </c>
      <c r="I13" s="37">
        <v>5.9148264984227102E-2</v>
      </c>
      <c r="J13" s="37">
        <v>6.5457413249211394E-2</v>
      </c>
      <c r="K13" s="37">
        <v>3.7854889589905398E-2</v>
      </c>
      <c r="L13" s="37">
        <v>8.4384858044163999E-2</v>
      </c>
      <c r="M13" s="37">
        <v>6.8611987381703501E-2</v>
      </c>
    </row>
    <row r="14" spans="1:15" ht="13.2" customHeight="1" x14ac:dyDescent="0.3">
      <c r="A14" s="189" t="s">
        <v>214</v>
      </c>
      <c r="B14" s="7" t="s">
        <v>251</v>
      </c>
      <c r="C14" s="47">
        <v>17</v>
      </c>
      <c r="D14" s="45">
        <v>0</v>
      </c>
      <c r="E14" s="45">
        <v>5.8823529411764698E-2</v>
      </c>
      <c r="F14" s="45">
        <v>0.35294117647058798</v>
      </c>
      <c r="G14" s="45">
        <v>0.29411764705882398</v>
      </c>
      <c r="H14" s="45">
        <v>0.11764705882352899</v>
      </c>
      <c r="I14" s="45">
        <v>0</v>
      </c>
      <c r="J14" s="45">
        <v>0</v>
      </c>
      <c r="K14" s="45">
        <v>0</v>
      </c>
      <c r="L14" s="45">
        <v>0</v>
      </c>
      <c r="M14" s="45">
        <v>0.17647058823529399</v>
      </c>
    </row>
    <row r="15" spans="1:15" ht="13.2" customHeight="1" x14ac:dyDescent="0.3">
      <c r="A15" s="197" t="s">
        <v>162</v>
      </c>
      <c r="B15" s="1" t="s">
        <v>436</v>
      </c>
      <c r="C15" s="39">
        <v>2284</v>
      </c>
      <c r="D15" s="37">
        <v>1.9702276707530601E-2</v>
      </c>
      <c r="E15" s="37">
        <v>6.1733800350262699E-2</v>
      </c>
      <c r="F15" s="37">
        <v>0.13572679509632199</v>
      </c>
      <c r="G15" s="37">
        <v>0.170753064798599</v>
      </c>
      <c r="H15" s="37">
        <v>0.129597197898424</v>
      </c>
      <c r="I15" s="37">
        <v>9.6760070052539393E-2</v>
      </c>
      <c r="J15" s="37">
        <v>8.6252189141856395E-2</v>
      </c>
      <c r="K15" s="37">
        <v>5.3852889667250402E-2</v>
      </c>
      <c r="L15" s="37">
        <v>0.11996497373029801</v>
      </c>
      <c r="M15" s="37">
        <v>0.125656742556918</v>
      </c>
    </row>
    <row r="16" spans="1:15" ht="13.2" customHeight="1" x14ac:dyDescent="0.3">
      <c r="A16" s="189" t="s">
        <v>162</v>
      </c>
      <c r="B16" s="7" t="s">
        <v>251</v>
      </c>
      <c r="C16" s="47">
        <v>48</v>
      </c>
      <c r="D16" s="45">
        <v>2.0833333333333301E-2</v>
      </c>
      <c r="E16" s="45">
        <v>4.1666666666666699E-2</v>
      </c>
      <c r="F16" s="45">
        <v>0.125</v>
      </c>
      <c r="G16" s="45">
        <v>0.27083333333333298</v>
      </c>
      <c r="H16" s="45">
        <v>0.27083333333333298</v>
      </c>
      <c r="I16" s="45">
        <v>4.1666666666666699E-2</v>
      </c>
      <c r="J16" s="45">
        <v>0.104166666666667</v>
      </c>
      <c r="K16" s="45">
        <v>2.0833333333333301E-2</v>
      </c>
      <c r="L16" s="45">
        <v>8.3333333333333301E-2</v>
      </c>
      <c r="M16" s="45">
        <v>2.0833333333333301E-2</v>
      </c>
    </row>
    <row r="17" spans="1:13" ht="13.2" customHeight="1" x14ac:dyDescent="0.3">
      <c r="A17" s="197" t="s">
        <v>167</v>
      </c>
      <c r="B17" s="1" t="s">
        <v>436</v>
      </c>
      <c r="C17" s="39">
        <v>1218</v>
      </c>
      <c r="D17" s="37">
        <v>5.3366174055829198E-2</v>
      </c>
      <c r="E17" s="37">
        <v>5.4187192118226597E-2</v>
      </c>
      <c r="F17" s="37">
        <v>8.04597701149425E-2</v>
      </c>
      <c r="G17" s="37">
        <v>0.114121510673235</v>
      </c>
      <c r="H17" s="37">
        <v>0.14532019704433499</v>
      </c>
      <c r="I17" s="37">
        <v>0.123152709359606</v>
      </c>
      <c r="J17" s="37">
        <v>0.14285714285714299</v>
      </c>
      <c r="K17" s="37">
        <v>9.1133004926108402E-2</v>
      </c>
      <c r="L17" s="37">
        <v>0.14121510673234799</v>
      </c>
      <c r="M17" s="37">
        <v>5.4187192118226597E-2</v>
      </c>
    </row>
    <row r="18" spans="1:13" ht="13.2" customHeight="1" x14ac:dyDescent="0.3">
      <c r="A18" s="189" t="s">
        <v>167</v>
      </c>
      <c r="B18" s="7" t="s">
        <v>251</v>
      </c>
      <c r="C18" s="47">
        <v>48</v>
      </c>
      <c r="D18" s="45">
        <v>0</v>
      </c>
      <c r="E18" s="45">
        <v>0</v>
      </c>
      <c r="F18" s="45">
        <v>6.25E-2</v>
      </c>
      <c r="G18" s="45">
        <v>0.125</v>
      </c>
      <c r="H18" s="45">
        <v>0.22916666666666699</v>
      </c>
      <c r="I18" s="45">
        <v>8.3333333333333301E-2</v>
      </c>
      <c r="J18" s="45">
        <v>0.16666666666666699</v>
      </c>
      <c r="K18" s="45">
        <v>0.125</v>
      </c>
      <c r="L18" s="45">
        <v>0.125</v>
      </c>
      <c r="M18" s="45">
        <v>8.3333333333333301E-2</v>
      </c>
    </row>
    <row r="19" spans="1:13" ht="13.2" customHeight="1" x14ac:dyDescent="0.3">
      <c r="A19" s="197" t="s">
        <v>168</v>
      </c>
      <c r="B19" s="1" t="s">
        <v>436</v>
      </c>
      <c r="C19" s="39">
        <v>1996</v>
      </c>
      <c r="D19" s="37">
        <v>1.5030060120240499E-2</v>
      </c>
      <c r="E19" s="37">
        <v>5.9118236472945902E-2</v>
      </c>
      <c r="F19" s="37">
        <v>0.11172344689378801</v>
      </c>
      <c r="G19" s="37">
        <v>0.16132264529058099</v>
      </c>
      <c r="H19" s="37">
        <v>0.13827655310621201</v>
      </c>
      <c r="I19" s="37">
        <v>0.12575150300601201</v>
      </c>
      <c r="J19" s="37">
        <v>0.14328657314629301</v>
      </c>
      <c r="K19" s="37">
        <v>8.1162324649298595E-2</v>
      </c>
      <c r="L19" s="37">
        <v>0.12374749498998</v>
      </c>
      <c r="M19" s="37">
        <v>4.0581162324649298E-2</v>
      </c>
    </row>
    <row r="20" spans="1:13" ht="13.2" customHeight="1" x14ac:dyDescent="0.3">
      <c r="A20" s="189" t="s">
        <v>168</v>
      </c>
      <c r="B20" s="7" t="s">
        <v>251</v>
      </c>
      <c r="C20" s="47">
        <v>68</v>
      </c>
      <c r="D20" s="45">
        <v>1.4705882352941201E-2</v>
      </c>
      <c r="E20" s="45">
        <v>4.4117647058823498E-2</v>
      </c>
      <c r="F20" s="45">
        <v>5.8823529411764698E-2</v>
      </c>
      <c r="G20" s="45">
        <v>0.191176470588235</v>
      </c>
      <c r="H20" s="45">
        <v>0.17647058823529399</v>
      </c>
      <c r="I20" s="45">
        <v>0.11764705882352899</v>
      </c>
      <c r="J20" s="45">
        <v>0.191176470588235</v>
      </c>
      <c r="K20" s="45">
        <v>7.3529411764705899E-2</v>
      </c>
      <c r="L20" s="45">
        <v>0.10294117647058799</v>
      </c>
      <c r="M20" s="45">
        <v>2.9411764705882401E-2</v>
      </c>
    </row>
    <row r="21" spans="1:13" ht="13.2" customHeight="1" x14ac:dyDescent="0.3">
      <c r="A21" s="197" t="s">
        <v>169</v>
      </c>
      <c r="B21" s="1" t="s">
        <v>436</v>
      </c>
      <c r="C21" s="39">
        <v>6141</v>
      </c>
      <c r="D21" s="37">
        <v>1.3515714053085799E-2</v>
      </c>
      <c r="E21" s="37">
        <v>5.6342615209249297E-2</v>
      </c>
      <c r="F21" s="37">
        <v>0.172121804266406</v>
      </c>
      <c r="G21" s="37">
        <v>0.23546653639472401</v>
      </c>
      <c r="H21" s="37">
        <v>0.15860609021332001</v>
      </c>
      <c r="I21" s="37">
        <v>0.106171633284481</v>
      </c>
      <c r="J21" s="37">
        <v>0.10291483471747299</v>
      </c>
      <c r="K21" s="37">
        <v>5.11317375020355E-2</v>
      </c>
      <c r="L21" s="37">
        <v>7.78374857515063E-2</v>
      </c>
      <c r="M21" s="37">
        <v>2.5891548607718601E-2</v>
      </c>
    </row>
    <row r="22" spans="1:13" ht="13.2" customHeight="1" x14ac:dyDescent="0.3">
      <c r="A22" s="189" t="s">
        <v>169</v>
      </c>
      <c r="B22" s="7" t="s">
        <v>251</v>
      </c>
      <c r="C22" s="47">
        <v>252</v>
      </c>
      <c r="D22" s="45">
        <v>1.1904761904761901E-2</v>
      </c>
      <c r="E22" s="45">
        <v>3.1746031746031703E-2</v>
      </c>
      <c r="F22" s="45">
        <v>0.14285714285714299</v>
      </c>
      <c r="G22" s="45">
        <v>0.30158730158730201</v>
      </c>
      <c r="H22" s="45">
        <v>0.17857142857142899</v>
      </c>
      <c r="I22" s="45">
        <v>9.9206349206349201E-2</v>
      </c>
      <c r="J22" s="45">
        <v>7.9365079365079402E-2</v>
      </c>
      <c r="K22" s="45">
        <v>5.95238095238095E-2</v>
      </c>
      <c r="L22" s="45">
        <v>8.7301587301587297E-2</v>
      </c>
      <c r="M22" s="45">
        <v>7.9365079365079395E-3</v>
      </c>
    </row>
    <row r="23" spans="1:13" ht="13.2" customHeight="1" x14ac:dyDescent="0.3">
      <c r="A23" s="197" t="s">
        <v>170</v>
      </c>
      <c r="B23" s="1" t="s">
        <v>436</v>
      </c>
      <c r="C23" s="39">
        <v>2361</v>
      </c>
      <c r="D23" s="37">
        <v>1.6941973739940702E-2</v>
      </c>
      <c r="E23" s="37">
        <v>3.6848792884370998E-2</v>
      </c>
      <c r="F23" s="37">
        <v>0.105040237187632</v>
      </c>
      <c r="G23" s="37">
        <v>0.15925455315544301</v>
      </c>
      <c r="H23" s="37">
        <v>0.166454891994917</v>
      </c>
      <c r="I23" s="37">
        <v>0.126217704362558</v>
      </c>
      <c r="J23" s="37">
        <v>0.12833545108005101</v>
      </c>
      <c r="K23" s="37">
        <v>7.8356628547225707E-2</v>
      </c>
      <c r="L23" s="37">
        <v>0.13384159254553199</v>
      </c>
      <c r="M23" s="37">
        <v>4.8708174502329497E-2</v>
      </c>
    </row>
    <row r="24" spans="1:13" ht="13.2" customHeight="1" x14ac:dyDescent="0.3">
      <c r="A24" s="189" t="s">
        <v>170</v>
      </c>
      <c r="B24" s="7" t="s">
        <v>251</v>
      </c>
      <c r="C24" s="47">
        <v>92</v>
      </c>
      <c r="D24" s="45">
        <v>0</v>
      </c>
      <c r="E24" s="45">
        <v>1.0869565217391301E-2</v>
      </c>
      <c r="F24" s="45">
        <v>8.6956521739130405E-2</v>
      </c>
      <c r="G24" s="45">
        <v>0.19565217391304299</v>
      </c>
      <c r="H24" s="45">
        <v>0.19565217391304299</v>
      </c>
      <c r="I24" s="45">
        <v>0.16304347826087001</v>
      </c>
      <c r="J24" s="45">
        <v>0.13043478260869601</v>
      </c>
      <c r="K24" s="45">
        <v>3.2608695652173898E-2</v>
      </c>
      <c r="L24" s="45">
        <v>0.141304347826087</v>
      </c>
      <c r="M24" s="45">
        <v>4.3478260869565202E-2</v>
      </c>
    </row>
    <row r="25" spans="1:13" ht="13.2" customHeight="1" x14ac:dyDescent="0.3">
      <c r="A25" s="197" t="s">
        <v>327</v>
      </c>
      <c r="B25" s="1" t="s">
        <v>436</v>
      </c>
      <c r="C25" s="39">
        <v>28</v>
      </c>
      <c r="D25" s="37" t="s">
        <v>158</v>
      </c>
      <c r="E25" s="37" t="s">
        <v>158</v>
      </c>
      <c r="F25" s="37" t="s">
        <v>158</v>
      </c>
      <c r="G25" s="37" t="s">
        <v>158</v>
      </c>
      <c r="H25" s="37" t="s">
        <v>158</v>
      </c>
      <c r="I25" s="37">
        <v>0</v>
      </c>
      <c r="J25" s="37">
        <v>0</v>
      </c>
      <c r="K25" s="37">
        <v>0</v>
      </c>
      <c r="L25" s="37">
        <v>0</v>
      </c>
      <c r="M25" s="37">
        <v>0.53571428571428603</v>
      </c>
    </row>
    <row r="26" spans="1:13" ht="13.2" customHeight="1" x14ac:dyDescent="0.3">
      <c r="A26" s="189" t="s">
        <v>327</v>
      </c>
      <c r="B26" s="7" t="s">
        <v>251</v>
      </c>
      <c r="C26" s="47">
        <v>0</v>
      </c>
      <c r="D26" s="45" t="s">
        <v>158</v>
      </c>
      <c r="E26" s="45" t="s">
        <v>158</v>
      </c>
      <c r="F26" s="45" t="s">
        <v>158</v>
      </c>
      <c r="G26" s="45" t="s">
        <v>158</v>
      </c>
      <c r="H26" s="45" t="s">
        <v>158</v>
      </c>
      <c r="I26" s="45" t="s">
        <v>158</v>
      </c>
      <c r="J26" s="45" t="s">
        <v>158</v>
      </c>
      <c r="K26" s="45" t="s">
        <v>158</v>
      </c>
      <c r="L26" s="45" t="s">
        <v>158</v>
      </c>
      <c r="M26" s="45" t="s">
        <v>158</v>
      </c>
    </row>
    <row r="27" spans="1:13" ht="13.2" customHeight="1" x14ac:dyDescent="0.3">
      <c r="A27" s="197" t="s">
        <v>215</v>
      </c>
      <c r="B27" s="1" t="s">
        <v>436</v>
      </c>
      <c r="C27" s="39">
        <v>431</v>
      </c>
      <c r="D27" s="37" t="s">
        <v>158</v>
      </c>
      <c r="E27" s="37" t="s">
        <v>158</v>
      </c>
      <c r="F27" s="37" t="s">
        <v>158</v>
      </c>
      <c r="G27" s="37">
        <v>1.3921113689095099E-2</v>
      </c>
      <c r="H27" s="37">
        <v>5.5684454756380501E-2</v>
      </c>
      <c r="I27" s="37">
        <v>6.7285382830626406E-2</v>
      </c>
      <c r="J27" s="37">
        <v>0.17169373549884001</v>
      </c>
      <c r="K27" s="37">
        <v>0.176334106728538</v>
      </c>
      <c r="L27" s="37">
        <v>0.33178654292343401</v>
      </c>
      <c r="M27" s="37">
        <v>0.157772621809745</v>
      </c>
    </row>
    <row r="28" spans="1:13" ht="13.2" customHeight="1" x14ac:dyDescent="0.3">
      <c r="A28" s="189" t="s">
        <v>215</v>
      </c>
      <c r="B28" s="7" t="s">
        <v>251</v>
      </c>
      <c r="C28" s="47">
        <v>7</v>
      </c>
      <c r="D28" s="45">
        <v>0</v>
      </c>
      <c r="E28" s="45">
        <v>0</v>
      </c>
      <c r="F28" s="45">
        <v>0</v>
      </c>
      <c r="G28" s="45">
        <v>0</v>
      </c>
      <c r="H28" s="45">
        <v>0</v>
      </c>
      <c r="I28" s="45">
        <v>0</v>
      </c>
      <c r="J28" s="45">
        <v>0</v>
      </c>
      <c r="K28" s="45">
        <v>0.42857142857142899</v>
      </c>
      <c r="L28" s="45">
        <v>0.57142857142857095</v>
      </c>
      <c r="M28" s="45">
        <v>0</v>
      </c>
    </row>
    <row r="29" spans="1:13" ht="13.2" customHeight="1" x14ac:dyDescent="0.3">
      <c r="A29" s="197" t="s">
        <v>216</v>
      </c>
      <c r="B29" s="1" t="s">
        <v>436</v>
      </c>
      <c r="C29" s="39">
        <v>831</v>
      </c>
      <c r="D29" s="37" t="s">
        <v>158</v>
      </c>
      <c r="E29" s="37">
        <v>9.6269554753309304E-3</v>
      </c>
      <c r="F29" s="37">
        <v>5.4151624548736503E-2</v>
      </c>
      <c r="G29" s="37">
        <v>8.6642599277978294E-2</v>
      </c>
      <c r="H29" s="37">
        <v>0.15042117930204599</v>
      </c>
      <c r="I29" s="37">
        <v>0.13357400722021701</v>
      </c>
      <c r="J29" s="37">
        <v>0.16606498194945801</v>
      </c>
      <c r="K29" s="37">
        <v>0.104693140794224</v>
      </c>
      <c r="L29" s="37">
        <v>0.18170878459687101</v>
      </c>
      <c r="M29" s="37">
        <v>0.10830324909747301</v>
      </c>
    </row>
    <row r="30" spans="1:13" ht="13.2" customHeight="1" x14ac:dyDescent="0.3">
      <c r="A30" s="189" t="s">
        <v>216</v>
      </c>
      <c r="B30" s="7" t="s">
        <v>251</v>
      </c>
      <c r="C30" s="47">
        <v>16</v>
      </c>
      <c r="D30" s="45">
        <v>0</v>
      </c>
      <c r="E30" s="45">
        <v>0</v>
      </c>
      <c r="F30" s="45">
        <v>0</v>
      </c>
      <c r="G30" s="45">
        <v>6.25E-2</v>
      </c>
      <c r="H30" s="45">
        <v>0.25</v>
      </c>
      <c r="I30" s="45">
        <v>0.25</v>
      </c>
      <c r="J30" s="45">
        <v>0.1875</v>
      </c>
      <c r="K30" s="45">
        <v>0</v>
      </c>
      <c r="L30" s="45">
        <v>0.25</v>
      </c>
      <c r="M30" s="45">
        <v>0</v>
      </c>
    </row>
    <row r="31" spans="1:13" ht="13.2" customHeight="1" x14ac:dyDescent="0.3">
      <c r="A31" s="197" t="s">
        <v>217</v>
      </c>
      <c r="B31" s="1" t="s">
        <v>436</v>
      </c>
      <c r="C31" s="39">
        <v>529</v>
      </c>
      <c r="D31" s="37" t="s">
        <v>158</v>
      </c>
      <c r="E31" s="37" t="s">
        <v>158</v>
      </c>
      <c r="F31" s="37">
        <v>1.51228733459357E-2</v>
      </c>
      <c r="G31" s="37">
        <v>4.9149338374291099E-2</v>
      </c>
      <c r="H31" s="37">
        <v>9.2627599243856301E-2</v>
      </c>
      <c r="I31" s="37">
        <v>0.113421550094518</v>
      </c>
      <c r="J31" s="37">
        <v>0.18903591682419699</v>
      </c>
      <c r="K31" s="37">
        <v>0.122873345935728</v>
      </c>
      <c r="L31" s="37">
        <v>0.25330812854442297</v>
      </c>
      <c r="M31" s="37">
        <v>0.15879017013232499</v>
      </c>
    </row>
    <row r="32" spans="1:13" ht="13.2" customHeight="1" x14ac:dyDescent="0.3">
      <c r="A32" s="189" t="s">
        <v>217</v>
      </c>
      <c r="B32" s="7" t="s">
        <v>251</v>
      </c>
      <c r="C32" s="47">
        <v>17</v>
      </c>
      <c r="D32" s="45">
        <v>0</v>
      </c>
      <c r="E32" s="45">
        <v>0</v>
      </c>
      <c r="F32" s="45">
        <v>0</v>
      </c>
      <c r="G32" s="45">
        <v>0</v>
      </c>
      <c r="H32" s="45">
        <v>0.17647058823529399</v>
      </c>
      <c r="I32" s="45">
        <v>0.11764705882352899</v>
      </c>
      <c r="J32" s="45">
        <v>0.17647058823529399</v>
      </c>
      <c r="K32" s="45">
        <v>0.17647058823529399</v>
      </c>
      <c r="L32" s="45">
        <v>0.23529411764705899</v>
      </c>
      <c r="M32" s="45">
        <v>0.11764705882352899</v>
      </c>
    </row>
    <row r="33" spans="1:13" ht="13.2" customHeight="1" x14ac:dyDescent="0.3">
      <c r="A33" s="197" t="s">
        <v>219</v>
      </c>
      <c r="B33" s="1" t="s">
        <v>436</v>
      </c>
      <c r="C33" s="39">
        <v>760</v>
      </c>
      <c r="D33" s="37">
        <v>3.2894736842105303E-2</v>
      </c>
      <c r="E33" s="37">
        <v>4.07894736842105E-2</v>
      </c>
      <c r="F33" s="37">
        <v>4.47368421052632E-2</v>
      </c>
      <c r="G33" s="37">
        <v>7.7631578947368399E-2</v>
      </c>
      <c r="H33" s="37">
        <v>8.1578947368421098E-2</v>
      </c>
      <c r="I33" s="37">
        <v>6.5789473684210495E-2</v>
      </c>
      <c r="J33" s="37">
        <v>8.42105263157895E-2</v>
      </c>
      <c r="K33" s="37">
        <v>6.3157894736842093E-2</v>
      </c>
      <c r="L33" s="37">
        <v>0.15263157894736801</v>
      </c>
      <c r="M33" s="37">
        <v>0.356578947368421</v>
      </c>
    </row>
    <row r="34" spans="1:13" ht="13.2" customHeight="1" x14ac:dyDescent="0.3">
      <c r="A34" s="189" t="s">
        <v>219</v>
      </c>
      <c r="B34" s="7" t="s">
        <v>251</v>
      </c>
      <c r="C34" s="47">
        <v>31</v>
      </c>
      <c r="D34" s="45">
        <v>0</v>
      </c>
      <c r="E34" s="45">
        <v>0</v>
      </c>
      <c r="F34" s="45">
        <v>3.2258064516128997E-2</v>
      </c>
      <c r="G34" s="45">
        <v>9.6774193548387094E-2</v>
      </c>
      <c r="H34" s="45">
        <v>9.6774193548387094E-2</v>
      </c>
      <c r="I34" s="45">
        <v>9.6774193548387094E-2</v>
      </c>
      <c r="J34" s="45">
        <v>0.19354838709677399</v>
      </c>
      <c r="K34" s="45">
        <v>9.6774193548387094E-2</v>
      </c>
      <c r="L34" s="45">
        <v>9.6774193548387094E-2</v>
      </c>
      <c r="M34" s="45">
        <v>0.29032258064516098</v>
      </c>
    </row>
    <row r="35" spans="1:13" ht="13.2" customHeight="1" x14ac:dyDescent="0.3">
      <c r="A35" s="197" t="s">
        <v>312</v>
      </c>
      <c r="B35" s="1" t="s">
        <v>436</v>
      </c>
      <c r="C35" s="39">
        <v>473</v>
      </c>
      <c r="D35" s="37">
        <v>2.7484143763213498E-2</v>
      </c>
      <c r="E35" s="37">
        <v>2.9598308668076102E-2</v>
      </c>
      <c r="F35" s="37">
        <v>3.80549682875264E-2</v>
      </c>
      <c r="G35" s="37">
        <v>7.1881606765327705E-2</v>
      </c>
      <c r="H35" s="37">
        <v>7.6109936575052897E-2</v>
      </c>
      <c r="I35" s="37">
        <v>8.0338266384778007E-2</v>
      </c>
      <c r="J35" s="37">
        <v>0.107822410147992</v>
      </c>
      <c r="K35" s="37">
        <v>8.4566596194503199E-2</v>
      </c>
      <c r="L35" s="37">
        <v>0.22198731501057101</v>
      </c>
      <c r="M35" s="37">
        <v>0.26215644820296002</v>
      </c>
    </row>
    <row r="36" spans="1:13" ht="13.2" customHeight="1" x14ac:dyDescent="0.3">
      <c r="A36" s="189" t="s">
        <v>312</v>
      </c>
      <c r="B36" s="7" t="s">
        <v>251</v>
      </c>
      <c r="C36" s="47">
        <v>7</v>
      </c>
      <c r="D36" s="45">
        <v>0</v>
      </c>
      <c r="E36" s="45">
        <v>0.14285714285714299</v>
      </c>
      <c r="F36" s="45">
        <v>0</v>
      </c>
      <c r="G36" s="45">
        <v>0.14285714285714299</v>
      </c>
      <c r="H36" s="45">
        <v>0.14285714285714299</v>
      </c>
      <c r="I36" s="45">
        <v>0</v>
      </c>
      <c r="J36" s="45">
        <v>0</v>
      </c>
      <c r="K36" s="45">
        <v>0</v>
      </c>
      <c r="L36" s="45">
        <v>0.57142857142857095</v>
      </c>
      <c r="M36" s="45">
        <v>0</v>
      </c>
    </row>
    <row r="37" spans="1:13" ht="13.2" customHeight="1" x14ac:dyDescent="0.3">
      <c r="A37" s="197" t="s">
        <v>220</v>
      </c>
      <c r="B37" s="1" t="s">
        <v>436</v>
      </c>
      <c r="C37" s="39">
        <v>3652</v>
      </c>
      <c r="D37" s="37">
        <v>6.0240963855421699E-3</v>
      </c>
      <c r="E37" s="37">
        <v>1.77984665936473E-2</v>
      </c>
      <c r="F37" s="37">
        <v>3.4775465498357097E-2</v>
      </c>
      <c r="G37" s="37">
        <v>0.103231106243154</v>
      </c>
      <c r="H37" s="37">
        <v>0.130065717415115</v>
      </c>
      <c r="I37" s="37">
        <v>0.14923329682365799</v>
      </c>
      <c r="J37" s="37">
        <v>0.184830230010953</v>
      </c>
      <c r="K37" s="37">
        <v>0.118838992332968</v>
      </c>
      <c r="L37" s="37">
        <v>0.20728368017524601</v>
      </c>
      <c r="M37" s="37">
        <v>4.7918948521358203E-2</v>
      </c>
    </row>
    <row r="38" spans="1:13" ht="13.2" customHeight="1" x14ac:dyDescent="0.3">
      <c r="A38" s="189" t="s">
        <v>220</v>
      </c>
      <c r="B38" s="7" t="s">
        <v>251</v>
      </c>
      <c r="C38" s="47">
        <v>180</v>
      </c>
      <c r="D38" s="45">
        <v>0</v>
      </c>
      <c r="E38" s="45">
        <v>1.6666666666666701E-2</v>
      </c>
      <c r="F38" s="45">
        <v>3.3333333333333298E-2</v>
      </c>
      <c r="G38" s="45">
        <v>0.116666666666667</v>
      </c>
      <c r="H38" s="45">
        <v>9.44444444444444E-2</v>
      </c>
      <c r="I38" s="45">
        <v>0.18888888888888899</v>
      </c>
      <c r="J38" s="45">
        <v>0.194444444444444</v>
      </c>
      <c r="K38" s="45">
        <v>0.14444444444444399</v>
      </c>
      <c r="L38" s="45">
        <v>0.194444444444444</v>
      </c>
      <c r="M38" s="45">
        <v>1.6666666666666701E-2</v>
      </c>
    </row>
    <row r="39" spans="1:13" ht="13.2" customHeight="1" x14ac:dyDescent="0.3">
      <c r="A39" s="197" t="s">
        <v>221</v>
      </c>
      <c r="B39" s="1" t="s">
        <v>436</v>
      </c>
      <c r="C39" s="39">
        <v>711</v>
      </c>
      <c r="D39" s="37">
        <v>0.11673699015471201</v>
      </c>
      <c r="E39" s="37">
        <v>0.13642756680731399</v>
      </c>
      <c r="F39" s="37">
        <v>5.76652601969058E-2</v>
      </c>
      <c r="G39" s="37">
        <v>4.92264416315049E-2</v>
      </c>
      <c r="H39" s="37">
        <v>4.0787623066104103E-2</v>
      </c>
      <c r="I39" s="37">
        <v>5.4852320675105502E-2</v>
      </c>
      <c r="J39" s="37">
        <v>0.10407876230661001</v>
      </c>
      <c r="K39" s="37">
        <v>0.112517580872011</v>
      </c>
      <c r="L39" s="37">
        <v>0.24753867791842499</v>
      </c>
      <c r="M39" s="37">
        <v>8.0168776371307995E-2</v>
      </c>
    </row>
    <row r="40" spans="1:13" ht="13.2" customHeight="1" x14ac:dyDescent="0.3">
      <c r="A40" s="189" t="s">
        <v>221</v>
      </c>
      <c r="B40" s="7" t="s">
        <v>251</v>
      </c>
      <c r="C40" s="47">
        <v>44</v>
      </c>
      <c r="D40" s="45">
        <v>0</v>
      </c>
      <c r="E40" s="45">
        <v>6.8181818181818205E-2</v>
      </c>
      <c r="F40" s="45">
        <v>6.8181818181818205E-2</v>
      </c>
      <c r="G40" s="45">
        <v>9.0909090909090898E-2</v>
      </c>
      <c r="H40" s="45">
        <v>2.27272727272727E-2</v>
      </c>
      <c r="I40" s="45">
        <v>9.0909090909090898E-2</v>
      </c>
      <c r="J40" s="45">
        <v>0.13636363636363599</v>
      </c>
      <c r="K40" s="45">
        <v>0.13636363636363599</v>
      </c>
      <c r="L40" s="45">
        <v>0.34090909090909099</v>
      </c>
      <c r="M40" s="45">
        <v>4.5454545454545497E-2</v>
      </c>
    </row>
    <row r="41" spans="1:13" ht="13.2" customHeight="1" x14ac:dyDescent="0.3">
      <c r="A41" s="197" t="s">
        <v>307</v>
      </c>
      <c r="B41" s="1" t="s">
        <v>436</v>
      </c>
      <c r="C41" s="39">
        <v>657</v>
      </c>
      <c r="D41" s="37">
        <v>4.5662100456621002E-2</v>
      </c>
      <c r="E41" s="37">
        <v>9.4368340943683404E-2</v>
      </c>
      <c r="F41" s="37">
        <v>0.114155251141553</v>
      </c>
      <c r="G41" s="37">
        <v>0.15525114155251099</v>
      </c>
      <c r="H41" s="37">
        <v>0.18264840182648401</v>
      </c>
      <c r="I41" s="37">
        <v>0.141552511415525</v>
      </c>
      <c r="J41" s="37">
        <v>0.14611872146118701</v>
      </c>
      <c r="K41" s="37">
        <v>4.4140030441400302E-2</v>
      </c>
      <c r="L41" s="37">
        <v>6.5449010654490103E-2</v>
      </c>
      <c r="M41" s="37">
        <v>1.06544901065449E-2</v>
      </c>
    </row>
    <row r="42" spans="1:13" ht="13.2" customHeight="1" x14ac:dyDescent="0.3">
      <c r="A42" s="189" t="s">
        <v>307</v>
      </c>
      <c r="B42" s="7" t="s">
        <v>251</v>
      </c>
      <c r="C42" s="47">
        <v>22</v>
      </c>
      <c r="D42" s="45">
        <v>0</v>
      </c>
      <c r="E42" s="45">
        <v>9.0909090909090898E-2</v>
      </c>
      <c r="F42" s="45">
        <v>4.5454545454545497E-2</v>
      </c>
      <c r="G42" s="45">
        <v>9.0909090909090898E-2</v>
      </c>
      <c r="H42" s="45">
        <v>0.40909090909090901</v>
      </c>
      <c r="I42" s="45">
        <v>0.22727272727272699</v>
      </c>
      <c r="J42" s="45">
        <v>9.0909090909090898E-2</v>
      </c>
      <c r="K42" s="45">
        <v>0</v>
      </c>
      <c r="L42" s="45">
        <v>4.5454545454545497E-2</v>
      </c>
      <c r="M42" s="45">
        <v>0</v>
      </c>
    </row>
    <row r="43" spans="1:13" ht="13.2" customHeight="1" x14ac:dyDescent="0.3">
      <c r="A43" s="197" t="s">
        <v>329</v>
      </c>
      <c r="B43" s="1" t="s">
        <v>436</v>
      </c>
      <c r="C43" s="39">
        <v>80</v>
      </c>
      <c r="D43" s="37" t="s">
        <v>158</v>
      </c>
      <c r="E43" s="37">
        <v>0.125</v>
      </c>
      <c r="F43" s="37">
        <v>0.15</v>
      </c>
      <c r="G43" s="37">
        <v>0.15</v>
      </c>
      <c r="H43" s="37">
        <v>8.7499999999999994E-2</v>
      </c>
      <c r="I43" s="37">
        <v>0.125</v>
      </c>
      <c r="J43" s="37" t="s">
        <v>158</v>
      </c>
      <c r="K43" s="37" t="s">
        <v>158</v>
      </c>
      <c r="L43" s="37">
        <v>0.17499999999999999</v>
      </c>
      <c r="M43" s="37">
        <v>7.4999999999999997E-2</v>
      </c>
    </row>
    <row r="44" spans="1:13" ht="13.2" customHeight="1" x14ac:dyDescent="0.3">
      <c r="A44" s="189" t="s">
        <v>329</v>
      </c>
      <c r="B44" s="7" t="s">
        <v>251</v>
      </c>
      <c r="C44" s="47" t="s">
        <v>158</v>
      </c>
      <c r="D44" s="45" t="s">
        <v>158</v>
      </c>
      <c r="E44" s="45" t="s">
        <v>158</v>
      </c>
      <c r="F44" s="45" t="s">
        <v>158</v>
      </c>
      <c r="G44" s="45" t="s">
        <v>158</v>
      </c>
      <c r="H44" s="45" t="s">
        <v>158</v>
      </c>
      <c r="I44" s="45" t="s">
        <v>158</v>
      </c>
      <c r="J44" s="45" t="s">
        <v>158</v>
      </c>
      <c r="K44" s="45" t="s">
        <v>158</v>
      </c>
      <c r="L44" s="45" t="s">
        <v>158</v>
      </c>
      <c r="M44" s="45" t="s">
        <v>158</v>
      </c>
    </row>
    <row r="45" spans="1:13" ht="13.2" customHeight="1" x14ac:dyDescent="0.3">
      <c r="A45" s="197" t="s">
        <v>223</v>
      </c>
      <c r="B45" s="1" t="s">
        <v>436</v>
      </c>
      <c r="C45" s="39">
        <v>821</v>
      </c>
      <c r="D45" s="37">
        <v>5.7247259439707703E-2</v>
      </c>
      <c r="E45" s="37">
        <v>7.4299634591960997E-2</v>
      </c>
      <c r="F45" s="37">
        <v>9.8660170523751506E-2</v>
      </c>
      <c r="G45" s="37">
        <v>0.15834348355663799</v>
      </c>
      <c r="H45" s="37">
        <v>0.16565164433617499</v>
      </c>
      <c r="I45" s="37">
        <v>0.15225334957369099</v>
      </c>
      <c r="J45" s="37">
        <v>0.114494518879415</v>
      </c>
      <c r="K45" s="37">
        <v>6.5773447015834305E-2</v>
      </c>
      <c r="L45" s="37">
        <v>9.0133982947624799E-2</v>
      </c>
      <c r="M45" s="37">
        <v>2.3142509135200998E-2</v>
      </c>
    </row>
    <row r="46" spans="1:13" ht="13.2" customHeight="1" x14ac:dyDescent="0.3">
      <c r="A46" s="189" t="s">
        <v>223</v>
      </c>
      <c r="B46" s="7" t="s">
        <v>251</v>
      </c>
      <c r="C46" s="47">
        <v>30</v>
      </c>
      <c r="D46" s="45">
        <v>3.3333333333333298E-2</v>
      </c>
      <c r="E46" s="45">
        <v>0</v>
      </c>
      <c r="F46" s="45">
        <v>3.3333333333333298E-2</v>
      </c>
      <c r="G46" s="45">
        <v>0.16666666666666699</v>
      </c>
      <c r="H46" s="45">
        <v>0.233333333333333</v>
      </c>
      <c r="I46" s="45">
        <v>0.266666666666667</v>
      </c>
      <c r="J46" s="45">
        <v>3.3333333333333298E-2</v>
      </c>
      <c r="K46" s="45">
        <v>0.133333333333333</v>
      </c>
      <c r="L46" s="45">
        <v>0.1</v>
      </c>
      <c r="M46" s="45">
        <v>0</v>
      </c>
    </row>
    <row r="47" spans="1:13" ht="13.2" customHeight="1" x14ac:dyDescent="0.3">
      <c r="A47" s="197" t="s">
        <v>330</v>
      </c>
      <c r="B47" s="1" t="s">
        <v>436</v>
      </c>
      <c r="C47" s="39">
        <v>113</v>
      </c>
      <c r="D47" s="37" t="s">
        <v>158</v>
      </c>
      <c r="E47" s="37" t="s">
        <v>158</v>
      </c>
      <c r="F47" s="37" t="s">
        <v>158</v>
      </c>
      <c r="G47" s="37" t="s">
        <v>158</v>
      </c>
      <c r="H47" s="37">
        <v>7.0796460176991094E-2</v>
      </c>
      <c r="I47" s="37">
        <v>7.0796460176991094E-2</v>
      </c>
      <c r="J47" s="37">
        <v>9.7345132743362803E-2</v>
      </c>
      <c r="K47" s="37">
        <v>8.8495575221238895E-2</v>
      </c>
      <c r="L47" s="37">
        <v>0.265486725663717</v>
      </c>
      <c r="M47" s="37">
        <v>0.29203539823008901</v>
      </c>
    </row>
    <row r="48" spans="1:13" ht="13.2" customHeight="1" x14ac:dyDescent="0.3">
      <c r="A48" s="189" t="s">
        <v>330</v>
      </c>
      <c r="B48" s="7" t="s">
        <v>251</v>
      </c>
      <c r="C48" s="47" t="s">
        <v>158</v>
      </c>
      <c r="D48" s="45" t="s">
        <v>158</v>
      </c>
      <c r="E48" s="45" t="s">
        <v>158</v>
      </c>
      <c r="F48" s="45" t="s">
        <v>158</v>
      </c>
      <c r="G48" s="45" t="s">
        <v>158</v>
      </c>
      <c r="H48" s="45" t="s">
        <v>158</v>
      </c>
      <c r="I48" s="45" t="s">
        <v>158</v>
      </c>
      <c r="J48" s="45" t="s">
        <v>158</v>
      </c>
      <c r="K48" s="45" t="s">
        <v>158</v>
      </c>
      <c r="L48" s="45" t="s">
        <v>158</v>
      </c>
      <c r="M48" s="45" t="s">
        <v>158</v>
      </c>
    </row>
    <row r="49" spans="1:13" ht="13.2" customHeight="1" x14ac:dyDescent="0.3">
      <c r="A49" s="197" t="s">
        <v>171</v>
      </c>
      <c r="B49" s="1" t="s">
        <v>436</v>
      </c>
      <c r="C49" s="39">
        <v>2572</v>
      </c>
      <c r="D49" s="37">
        <v>2.0217729393468099E-2</v>
      </c>
      <c r="E49" s="37">
        <v>5.59875583203732E-2</v>
      </c>
      <c r="F49" s="37">
        <v>0.105754276827372</v>
      </c>
      <c r="G49" s="37">
        <v>0.14696734059097999</v>
      </c>
      <c r="H49" s="37">
        <v>0.15124416796267501</v>
      </c>
      <c r="I49" s="37">
        <v>0.118195956454121</v>
      </c>
      <c r="J49" s="37">
        <v>0.13608087091757401</v>
      </c>
      <c r="K49" s="37">
        <v>8.4758942457231701E-2</v>
      </c>
      <c r="L49" s="37">
        <v>0.125194401244168</v>
      </c>
      <c r="M49" s="37">
        <v>5.55987558320373E-2</v>
      </c>
    </row>
    <row r="50" spans="1:13" ht="13.2" customHeight="1" x14ac:dyDescent="0.3">
      <c r="A50" s="189" t="s">
        <v>171</v>
      </c>
      <c r="B50" s="7" t="s">
        <v>251</v>
      </c>
      <c r="C50" s="47">
        <v>77</v>
      </c>
      <c r="D50" s="45">
        <v>0</v>
      </c>
      <c r="E50" s="45">
        <v>5.1948051948052E-2</v>
      </c>
      <c r="F50" s="45">
        <v>0.12987012987013</v>
      </c>
      <c r="G50" s="45">
        <v>0.14285714285714299</v>
      </c>
      <c r="H50" s="45">
        <v>0.19480519480519501</v>
      </c>
      <c r="I50" s="45">
        <v>0.103896103896104</v>
      </c>
      <c r="J50" s="45">
        <v>0.14285714285714299</v>
      </c>
      <c r="K50" s="45">
        <v>6.4935064935064901E-2</v>
      </c>
      <c r="L50" s="45">
        <v>0.11688311688311701</v>
      </c>
      <c r="M50" s="45">
        <v>5.1948051948052E-2</v>
      </c>
    </row>
    <row r="51" spans="1:13" ht="13.2" customHeight="1" x14ac:dyDescent="0.3">
      <c r="A51" s="197" t="s">
        <v>331</v>
      </c>
      <c r="B51" s="1" t="s">
        <v>436</v>
      </c>
      <c r="C51" s="39">
        <v>183</v>
      </c>
      <c r="D51" s="37" t="s">
        <v>158</v>
      </c>
      <c r="E51" s="37">
        <v>3.2786885245901599E-2</v>
      </c>
      <c r="F51" s="37" t="s">
        <v>158</v>
      </c>
      <c r="G51" s="37">
        <v>4.3715846994535498E-2</v>
      </c>
      <c r="H51" s="37" t="s">
        <v>158</v>
      </c>
      <c r="I51" s="37">
        <v>3.2786885245901599E-2</v>
      </c>
      <c r="J51" s="37">
        <v>6.0109289617486301E-2</v>
      </c>
      <c r="K51" s="37">
        <v>5.4644808743169397E-2</v>
      </c>
      <c r="L51" s="37">
        <v>0.207650273224044</v>
      </c>
      <c r="M51" s="37">
        <v>0.50273224043715803</v>
      </c>
    </row>
    <row r="52" spans="1:13" ht="13.2" customHeight="1" x14ac:dyDescent="0.3">
      <c r="A52" s="189" t="s">
        <v>331</v>
      </c>
      <c r="B52" s="7" t="s">
        <v>251</v>
      </c>
      <c r="C52" s="47" t="s">
        <v>158</v>
      </c>
      <c r="D52" s="45" t="s">
        <v>158</v>
      </c>
      <c r="E52" s="45" t="s">
        <v>158</v>
      </c>
      <c r="F52" s="45" t="s">
        <v>158</v>
      </c>
      <c r="G52" s="45" t="s">
        <v>158</v>
      </c>
      <c r="H52" s="45" t="s">
        <v>158</v>
      </c>
      <c r="I52" s="45" t="s">
        <v>158</v>
      </c>
      <c r="J52" s="45" t="s">
        <v>158</v>
      </c>
      <c r="K52" s="45" t="s">
        <v>158</v>
      </c>
      <c r="L52" s="45" t="s">
        <v>158</v>
      </c>
      <c r="M52" s="45" t="s">
        <v>158</v>
      </c>
    </row>
    <row r="53" spans="1:13" ht="13.2" customHeight="1" x14ac:dyDescent="0.3">
      <c r="A53" s="197" t="s">
        <v>440</v>
      </c>
      <c r="B53" s="1" t="s">
        <v>436</v>
      </c>
      <c r="C53" s="39">
        <v>267</v>
      </c>
      <c r="D53" s="37">
        <v>0.14606741573033699</v>
      </c>
      <c r="E53" s="37">
        <v>0.23220973782771501</v>
      </c>
      <c r="F53" s="37">
        <v>0.19850187265917599</v>
      </c>
      <c r="G53" s="37">
        <v>0.15730337078651699</v>
      </c>
      <c r="H53" s="37">
        <v>9.3632958801498106E-2</v>
      </c>
      <c r="I53" s="37">
        <v>9.7378277153558096E-2</v>
      </c>
      <c r="J53" s="37">
        <v>4.49438202247191E-2</v>
      </c>
      <c r="K53" s="37" t="s">
        <v>158</v>
      </c>
      <c r="L53" s="37" t="s">
        <v>158</v>
      </c>
      <c r="M53" s="37" t="s">
        <v>158</v>
      </c>
    </row>
    <row r="54" spans="1:13" ht="13.2" customHeight="1" x14ac:dyDescent="0.3">
      <c r="A54" s="189" t="s">
        <v>440</v>
      </c>
      <c r="B54" s="7" t="s">
        <v>251</v>
      </c>
      <c r="C54" s="47">
        <v>8</v>
      </c>
      <c r="D54" s="45">
        <v>0</v>
      </c>
      <c r="E54" s="45">
        <v>0.25</v>
      </c>
      <c r="F54" s="45">
        <v>0.25</v>
      </c>
      <c r="G54" s="45">
        <v>0.375</v>
      </c>
      <c r="H54" s="45">
        <v>0</v>
      </c>
      <c r="I54" s="45">
        <v>0.125</v>
      </c>
      <c r="J54" s="45">
        <v>0</v>
      </c>
      <c r="K54" s="45">
        <v>0</v>
      </c>
      <c r="L54" s="45">
        <v>0</v>
      </c>
      <c r="M54" s="45">
        <v>0</v>
      </c>
    </row>
    <row r="55" spans="1:13" ht="13.2" customHeight="1" x14ac:dyDescent="0.3">
      <c r="A55" s="197" t="s">
        <v>308</v>
      </c>
      <c r="B55" s="1" t="s">
        <v>436</v>
      </c>
      <c r="C55" s="39">
        <v>316</v>
      </c>
      <c r="D55" s="37" t="s">
        <v>158</v>
      </c>
      <c r="E55" s="37">
        <v>1.8987341772151899E-2</v>
      </c>
      <c r="F55" s="37" t="s">
        <v>158</v>
      </c>
      <c r="G55" s="37" t="s">
        <v>158</v>
      </c>
      <c r="H55" s="37">
        <v>1.8987341772151899E-2</v>
      </c>
      <c r="I55" s="37">
        <v>3.48101265822785E-2</v>
      </c>
      <c r="J55" s="37">
        <v>3.48101265822785E-2</v>
      </c>
      <c r="K55" s="37">
        <v>3.48101265822785E-2</v>
      </c>
      <c r="L55" s="37">
        <v>0.177215189873418</v>
      </c>
      <c r="M55" s="37">
        <v>0.651898734177215</v>
      </c>
    </row>
    <row r="56" spans="1:13" ht="13.2" customHeight="1" x14ac:dyDescent="0.3">
      <c r="A56" s="189" t="s">
        <v>308</v>
      </c>
      <c r="B56" s="7" t="s">
        <v>251</v>
      </c>
      <c r="C56" s="47" t="s">
        <v>158</v>
      </c>
      <c r="D56" s="45" t="s">
        <v>158</v>
      </c>
      <c r="E56" s="45" t="s">
        <v>158</v>
      </c>
      <c r="F56" s="45" t="s">
        <v>158</v>
      </c>
      <c r="G56" s="45" t="s">
        <v>158</v>
      </c>
      <c r="H56" s="45" t="s">
        <v>158</v>
      </c>
      <c r="I56" s="45" t="s">
        <v>158</v>
      </c>
      <c r="J56" s="45" t="s">
        <v>158</v>
      </c>
      <c r="K56" s="45" t="s">
        <v>158</v>
      </c>
      <c r="L56" s="45" t="s">
        <v>158</v>
      </c>
      <c r="M56" s="45" t="s">
        <v>158</v>
      </c>
    </row>
    <row r="57" spans="1:13" ht="13.2" customHeight="1" x14ac:dyDescent="0.3">
      <c r="A57" s="197" t="s">
        <v>332</v>
      </c>
      <c r="B57" s="1" t="s">
        <v>436</v>
      </c>
      <c r="C57" s="39">
        <v>46</v>
      </c>
      <c r="D57" s="37" t="s">
        <v>158</v>
      </c>
      <c r="E57" s="37">
        <v>0</v>
      </c>
      <c r="F57" s="37">
        <v>0</v>
      </c>
      <c r="G57" s="37">
        <v>0</v>
      </c>
      <c r="H57" s="37">
        <v>0</v>
      </c>
      <c r="I57" s="37">
        <v>0</v>
      </c>
      <c r="J57" s="37">
        <v>0</v>
      </c>
      <c r="K57" s="37">
        <v>0</v>
      </c>
      <c r="L57" s="37" t="s">
        <v>158</v>
      </c>
      <c r="M57" s="37">
        <v>0.95652173913043503</v>
      </c>
    </row>
    <row r="58" spans="1:13" ht="13.2" customHeight="1" x14ac:dyDescent="0.3">
      <c r="A58" s="189" t="s">
        <v>332</v>
      </c>
      <c r="B58" s="7" t="s">
        <v>251</v>
      </c>
      <c r="C58" s="47" t="s">
        <v>158</v>
      </c>
      <c r="D58" s="45" t="s">
        <v>158</v>
      </c>
      <c r="E58" s="45" t="s">
        <v>158</v>
      </c>
      <c r="F58" s="45" t="s">
        <v>158</v>
      </c>
      <c r="G58" s="45" t="s">
        <v>158</v>
      </c>
      <c r="H58" s="45" t="s">
        <v>158</v>
      </c>
      <c r="I58" s="45" t="s">
        <v>158</v>
      </c>
      <c r="J58" s="45" t="s">
        <v>158</v>
      </c>
      <c r="K58" s="45" t="s">
        <v>158</v>
      </c>
      <c r="L58" s="45" t="s">
        <v>158</v>
      </c>
      <c r="M58" s="45" t="s">
        <v>158</v>
      </c>
    </row>
    <row r="59" spans="1:13" ht="13.2" customHeight="1" x14ac:dyDescent="0.3">
      <c r="A59" s="197" t="s">
        <v>172</v>
      </c>
      <c r="B59" s="1" t="s">
        <v>436</v>
      </c>
      <c r="C59" s="39">
        <v>1582</v>
      </c>
      <c r="D59" s="37">
        <v>1.26422250316056E-2</v>
      </c>
      <c r="E59" s="37">
        <v>4.10872313527181E-2</v>
      </c>
      <c r="F59" s="37">
        <v>0.106826801517067</v>
      </c>
      <c r="G59" s="37">
        <v>0.187737041719343</v>
      </c>
      <c r="H59" s="37">
        <v>0.15929203539823</v>
      </c>
      <c r="I59" s="37">
        <v>9.8609355246523395E-2</v>
      </c>
      <c r="J59" s="37">
        <v>0.123261694058154</v>
      </c>
      <c r="K59" s="37">
        <v>7.7117572692793901E-2</v>
      </c>
      <c r="L59" s="37">
        <v>0.13463969658659899</v>
      </c>
      <c r="M59" s="37">
        <v>5.8786346396965901E-2</v>
      </c>
    </row>
    <row r="60" spans="1:13" ht="13.2" customHeight="1" x14ac:dyDescent="0.3">
      <c r="A60" s="189" t="s">
        <v>172</v>
      </c>
      <c r="B60" s="7" t="s">
        <v>251</v>
      </c>
      <c r="C60" s="47">
        <v>40</v>
      </c>
      <c r="D60" s="45">
        <v>0</v>
      </c>
      <c r="E60" s="45">
        <v>2.5000000000000001E-2</v>
      </c>
      <c r="F60" s="45">
        <v>2.5000000000000001E-2</v>
      </c>
      <c r="G60" s="45">
        <v>0.27500000000000002</v>
      </c>
      <c r="H60" s="45">
        <v>0.22500000000000001</v>
      </c>
      <c r="I60" s="45">
        <v>0.125</v>
      </c>
      <c r="J60" s="45">
        <v>0.125</v>
      </c>
      <c r="K60" s="45">
        <v>0.05</v>
      </c>
      <c r="L60" s="45">
        <v>0.15</v>
      </c>
      <c r="M60" s="45">
        <v>0</v>
      </c>
    </row>
    <row r="61" spans="1:13" ht="13.2" customHeight="1" x14ac:dyDescent="0.3">
      <c r="A61" s="197" t="s">
        <v>441</v>
      </c>
      <c r="B61" s="1" t="s">
        <v>436</v>
      </c>
      <c r="C61" s="39">
        <v>3014</v>
      </c>
      <c r="D61" s="37">
        <v>1.4266755142667601E-2</v>
      </c>
      <c r="E61" s="37">
        <v>2.9197080291970798E-2</v>
      </c>
      <c r="F61" s="37">
        <v>2.7538155275381601E-2</v>
      </c>
      <c r="G61" s="37">
        <v>3.58327803583278E-2</v>
      </c>
      <c r="H61" s="37">
        <v>4.5454545454545497E-2</v>
      </c>
      <c r="I61" s="37">
        <v>5.47445255474453E-2</v>
      </c>
      <c r="J61" s="37">
        <v>9.3895155938951605E-2</v>
      </c>
      <c r="K61" s="37">
        <v>7.9628400796283999E-2</v>
      </c>
      <c r="L61" s="37">
        <v>0.28998009289980098</v>
      </c>
      <c r="M61" s="37">
        <v>0.32946250829462498</v>
      </c>
    </row>
    <row r="62" spans="1:13" ht="13.2" customHeight="1" x14ac:dyDescent="0.3">
      <c r="A62" s="172" t="s">
        <v>441</v>
      </c>
      <c r="B62" s="10" t="s">
        <v>251</v>
      </c>
      <c r="C62" s="50">
        <v>53</v>
      </c>
      <c r="D62" s="49">
        <v>1.88679245283019E-2</v>
      </c>
      <c r="E62" s="49">
        <v>3.77358490566038E-2</v>
      </c>
      <c r="F62" s="49">
        <v>1.88679245283019E-2</v>
      </c>
      <c r="G62" s="49">
        <v>9.4339622641509399E-2</v>
      </c>
      <c r="H62" s="49">
        <v>9.4339622641509399E-2</v>
      </c>
      <c r="I62" s="49">
        <v>9.4339622641509399E-2</v>
      </c>
      <c r="J62" s="49">
        <v>0.13207547169811301</v>
      </c>
      <c r="K62" s="49">
        <v>0.13207547169811301</v>
      </c>
      <c r="L62" s="49">
        <v>0.22641509433962301</v>
      </c>
      <c r="M62" s="49">
        <v>0.15094339622641501</v>
      </c>
    </row>
    <row r="63" spans="1:13" ht="169.2" customHeight="1" x14ac:dyDescent="0.3">
      <c r="A63" s="165" t="s">
        <v>425</v>
      </c>
      <c r="B63" s="166"/>
      <c r="C63" s="166"/>
      <c r="D63" s="166"/>
      <c r="E63" s="166"/>
      <c r="F63" s="166"/>
      <c r="G63" s="166"/>
      <c r="H63" s="166"/>
      <c r="I63" s="166"/>
      <c r="J63" s="166"/>
      <c r="K63" s="166"/>
      <c r="L63" s="166"/>
      <c r="M63" s="166"/>
    </row>
    <row r="64" spans="1:13"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34">
    <mergeCell ref="A59:A60"/>
    <mergeCell ref="A61:A62"/>
    <mergeCell ref="A63:M63"/>
    <mergeCell ref="A2:M2"/>
    <mergeCell ref="A49:A50"/>
    <mergeCell ref="A51:A52"/>
    <mergeCell ref="A53:A54"/>
    <mergeCell ref="A55:A56"/>
    <mergeCell ref="A57:A58"/>
    <mergeCell ref="A39:A40"/>
    <mergeCell ref="A41:A42"/>
    <mergeCell ref="A43:A44"/>
    <mergeCell ref="A45:A46"/>
    <mergeCell ref="A47:A48"/>
    <mergeCell ref="A29:A30"/>
    <mergeCell ref="A31:A32"/>
    <mergeCell ref="A33:A34"/>
    <mergeCell ref="A35:A36"/>
    <mergeCell ref="A37:A38"/>
    <mergeCell ref="A19:A20"/>
    <mergeCell ref="A21:A22"/>
    <mergeCell ref="A23:A24"/>
    <mergeCell ref="A25:A26"/>
    <mergeCell ref="A27:A28"/>
    <mergeCell ref="A9:A10"/>
    <mergeCell ref="A11:A12"/>
    <mergeCell ref="A13:A14"/>
    <mergeCell ref="A15:A16"/>
    <mergeCell ref="A17:A18"/>
    <mergeCell ref="A3:A4"/>
    <mergeCell ref="C3:C4"/>
    <mergeCell ref="D3:M3"/>
    <mergeCell ref="A5:A6"/>
    <mergeCell ref="A7:A8"/>
  </mergeCells>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O90"/>
  <sheetViews>
    <sheetView showGridLines="0" workbookViewId="0"/>
  </sheetViews>
  <sheetFormatPr baseColWidth="10" defaultRowHeight="14.4" x14ac:dyDescent="0.3"/>
  <cols>
    <col min="1" max="1" width="50.6640625" customWidth="1"/>
    <col min="2" max="2" width="19.6640625" customWidth="1"/>
  </cols>
  <sheetData>
    <row r="1" spans="1:15" ht="13.2" customHeight="1" x14ac:dyDescent="0.3">
      <c r="A1" s="2" t="s">
        <v>442</v>
      </c>
      <c r="J1" s="14" t="str">
        <f>HYPERLINK("#'Verzeichnis'!A1", "Zurück zum Verzeichnis")</f>
        <v>Zurück zum Verzeichnis</v>
      </c>
      <c r="O1" s="1"/>
    </row>
    <row r="2" spans="1:15" ht="13.2" customHeight="1" x14ac:dyDescent="0.3">
      <c r="A2" s="170" t="s">
        <v>49</v>
      </c>
      <c r="B2" s="166"/>
      <c r="C2" s="166"/>
      <c r="D2" s="166"/>
      <c r="E2" s="166"/>
      <c r="F2" s="166"/>
      <c r="G2" s="166"/>
      <c r="H2" s="166"/>
      <c r="I2" s="166"/>
      <c r="J2" s="166"/>
      <c r="K2" s="166"/>
    </row>
    <row r="3" spans="1:15" ht="13.2" customHeight="1" x14ac:dyDescent="0.3">
      <c r="A3" s="174" t="s">
        <v>423</v>
      </c>
      <c r="B3" s="16"/>
      <c r="C3" s="167" t="s">
        <v>133</v>
      </c>
      <c r="D3" s="167" t="s">
        <v>424</v>
      </c>
      <c r="E3" s="167"/>
      <c r="F3" s="167"/>
      <c r="G3" s="167"/>
      <c r="H3" s="167"/>
      <c r="I3" s="167"/>
      <c r="J3" s="167"/>
      <c r="K3" s="167"/>
    </row>
    <row r="4" spans="1:15" ht="25.95" customHeight="1" x14ac:dyDescent="0.3">
      <c r="A4" s="166" t="s">
        <v>423</v>
      </c>
      <c r="B4" s="16" t="s">
        <v>66</v>
      </c>
      <c r="C4" s="167" t="s">
        <v>133</v>
      </c>
      <c r="D4" s="145" t="s">
        <v>444</v>
      </c>
      <c r="E4" s="145" t="s">
        <v>445</v>
      </c>
      <c r="F4" s="145" t="s">
        <v>446</v>
      </c>
      <c r="G4" s="145" t="s">
        <v>447</v>
      </c>
      <c r="H4" s="145" t="s">
        <v>448</v>
      </c>
      <c r="I4" s="145" t="s">
        <v>449</v>
      </c>
      <c r="J4" s="145" t="s">
        <v>450</v>
      </c>
      <c r="K4" s="145" t="s">
        <v>451</v>
      </c>
    </row>
    <row r="5" spans="1:15" ht="13.2" customHeight="1" x14ac:dyDescent="0.3">
      <c r="A5" s="170" t="s">
        <v>122</v>
      </c>
      <c r="B5" s="28" t="s">
        <v>436</v>
      </c>
      <c r="C5" s="57">
        <v>32796</v>
      </c>
      <c r="D5" s="146">
        <v>1.6008049762166101E-2</v>
      </c>
      <c r="E5" s="146">
        <v>0.1794731064764</v>
      </c>
      <c r="F5" s="146">
        <v>0.37275887303329702</v>
      </c>
      <c r="G5" s="146">
        <v>0.25908647396023898</v>
      </c>
      <c r="H5" s="146">
        <v>9.23588242468594E-2</v>
      </c>
      <c r="I5" s="146">
        <v>3.7260641541651401E-2</v>
      </c>
      <c r="J5" s="146">
        <v>3.02170996462983E-2</v>
      </c>
      <c r="K5" s="146">
        <v>1.2836931333089399E-2</v>
      </c>
    </row>
    <row r="6" spans="1:15" ht="13.2" customHeight="1" x14ac:dyDescent="0.3">
      <c r="A6" s="189" t="s">
        <v>122</v>
      </c>
      <c r="B6" s="141" t="s">
        <v>251</v>
      </c>
      <c r="C6" s="107">
        <v>885</v>
      </c>
      <c r="D6" s="142" t="s">
        <v>158</v>
      </c>
      <c r="E6" s="142">
        <v>0.111864406779661</v>
      </c>
      <c r="F6" s="142">
        <v>0.31751412429378501</v>
      </c>
      <c r="G6" s="142">
        <v>0.31638418079095998</v>
      </c>
      <c r="H6" s="142">
        <v>0.14011299435028199</v>
      </c>
      <c r="I6" s="142">
        <v>5.0847457627118599E-2</v>
      </c>
      <c r="J6" s="142">
        <v>3.7288135593220299E-2</v>
      </c>
      <c r="K6" s="142">
        <v>2.2598870056497199E-2</v>
      </c>
    </row>
    <row r="7" spans="1:15" ht="13.2" customHeight="1" x14ac:dyDescent="0.3">
      <c r="A7" s="197" t="s">
        <v>225</v>
      </c>
      <c r="B7" s="1" t="s">
        <v>436</v>
      </c>
      <c r="C7" s="39">
        <v>1186</v>
      </c>
      <c r="D7" s="37">
        <v>1.09612141652614E-2</v>
      </c>
      <c r="E7" s="37">
        <v>2.8667790893760502E-2</v>
      </c>
      <c r="F7" s="37">
        <v>8.6003372681281595E-2</v>
      </c>
      <c r="G7" s="37">
        <v>0.14755480607082599</v>
      </c>
      <c r="H7" s="37">
        <v>0.118887015177066</v>
      </c>
      <c r="I7" s="37">
        <v>0.14839797639123101</v>
      </c>
      <c r="J7" s="37">
        <v>0.27655986509274899</v>
      </c>
      <c r="K7" s="37">
        <v>0.18296795952782499</v>
      </c>
    </row>
    <row r="8" spans="1:15" ht="13.2" customHeight="1" x14ac:dyDescent="0.3">
      <c r="A8" s="189" t="s">
        <v>225</v>
      </c>
      <c r="B8" s="7" t="s">
        <v>251</v>
      </c>
      <c r="C8" s="47">
        <v>51</v>
      </c>
      <c r="D8" s="45" t="s">
        <v>158</v>
      </c>
      <c r="E8" s="45">
        <v>3.9215686274509803E-2</v>
      </c>
      <c r="F8" s="45">
        <v>1.9607843137254902E-2</v>
      </c>
      <c r="G8" s="45">
        <v>0.13725490196078399</v>
      </c>
      <c r="H8" s="45">
        <v>7.8431372549019607E-2</v>
      </c>
      <c r="I8" s="45">
        <v>0.23529411764705899</v>
      </c>
      <c r="J8" s="45">
        <v>0.25490196078431399</v>
      </c>
      <c r="K8" s="45">
        <v>0.23529411764705899</v>
      </c>
    </row>
    <row r="9" spans="1:15" ht="13.2" customHeight="1" x14ac:dyDescent="0.3">
      <c r="A9" s="197" t="s">
        <v>226</v>
      </c>
      <c r="B9" s="1" t="s">
        <v>436</v>
      </c>
      <c r="C9" s="39">
        <v>1834</v>
      </c>
      <c r="D9" s="37">
        <v>3.2715376226826597E-2</v>
      </c>
      <c r="E9" s="37">
        <v>0.21537622682660901</v>
      </c>
      <c r="F9" s="37">
        <v>0.333151581243184</v>
      </c>
      <c r="G9" s="37">
        <v>0.249727371864776</v>
      </c>
      <c r="H9" s="37">
        <v>9.4874591057797206E-2</v>
      </c>
      <c r="I9" s="37">
        <v>3.8167938931297697E-2</v>
      </c>
      <c r="J9" s="37">
        <v>3.0534351145038201E-2</v>
      </c>
      <c r="K9" s="37">
        <v>5.4525627044710997E-3</v>
      </c>
    </row>
    <row r="10" spans="1:15" ht="13.2" customHeight="1" x14ac:dyDescent="0.3">
      <c r="A10" s="189" t="s">
        <v>226</v>
      </c>
      <c r="B10" s="7" t="s">
        <v>251</v>
      </c>
      <c r="C10" s="47">
        <v>120</v>
      </c>
      <c r="D10" s="45" t="s">
        <v>158</v>
      </c>
      <c r="E10" s="45">
        <v>0.116666666666667</v>
      </c>
      <c r="F10" s="45">
        <v>0.32500000000000001</v>
      </c>
      <c r="G10" s="45">
        <v>0.34166666666666701</v>
      </c>
      <c r="H10" s="45">
        <v>0.116666666666667</v>
      </c>
      <c r="I10" s="45">
        <v>4.1666666666666699E-2</v>
      </c>
      <c r="J10" s="45">
        <v>0.05</v>
      </c>
      <c r="K10" s="45">
        <v>8.3333333333333297E-3</v>
      </c>
    </row>
    <row r="11" spans="1:15" ht="13.2" customHeight="1" x14ac:dyDescent="0.3">
      <c r="A11" s="197" t="s">
        <v>227</v>
      </c>
      <c r="B11" s="1" t="s">
        <v>436</v>
      </c>
      <c r="C11" s="39">
        <v>29776</v>
      </c>
      <c r="D11" s="37">
        <v>1.51800107469103E-2</v>
      </c>
      <c r="E11" s="37">
        <v>0.183268404083826</v>
      </c>
      <c r="F11" s="37">
        <v>0.386620096722192</v>
      </c>
      <c r="G11" s="37">
        <v>0.26410531972057999</v>
      </c>
      <c r="H11" s="37">
        <v>9.1147232670607203E-2</v>
      </c>
      <c r="I11" s="37">
        <v>3.2778076303062897E-2</v>
      </c>
      <c r="J11" s="37">
        <v>2.0385545405695898E-2</v>
      </c>
      <c r="K11" s="37">
        <v>6.5153143471251996E-3</v>
      </c>
    </row>
    <row r="12" spans="1:15" ht="13.2" customHeight="1" x14ac:dyDescent="0.3">
      <c r="A12" s="172" t="s">
        <v>227</v>
      </c>
      <c r="B12" s="10" t="s">
        <v>251</v>
      </c>
      <c r="C12" s="50">
        <v>714</v>
      </c>
      <c r="D12" s="49" t="s">
        <v>158</v>
      </c>
      <c r="E12" s="49">
        <v>0.11624649859944</v>
      </c>
      <c r="F12" s="49">
        <v>0.33753501400560199</v>
      </c>
      <c r="G12" s="49">
        <v>0.32492997198879597</v>
      </c>
      <c r="H12" s="49">
        <v>0.14845938375350101</v>
      </c>
      <c r="I12" s="49">
        <v>3.9215686274509803E-2</v>
      </c>
      <c r="J12" s="49">
        <v>1.9607843137254902E-2</v>
      </c>
      <c r="K12" s="49">
        <v>9.8039215686274508E-3</v>
      </c>
    </row>
    <row r="13" spans="1:15" ht="169.2" customHeight="1" x14ac:dyDescent="0.3">
      <c r="A13" s="176" t="s">
        <v>443</v>
      </c>
      <c r="B13" s="198"/>
      <c r="C13" s="186"/>
      <c r="D13" s="199"/>
      <c r="E13" s="199"/>
      <c r="F13" s="199"/>
      <c r="G13" s="199"/>
      <c r="H13" s="199"/>
      <c r="I13" s="199"/>
      <c r="J13" s="199"/>
      <c r="K13" s="199"/>
    </row>
    <row r="14" spans="1:15" ht="13.2" customHeight="1" x14ac:dyDescent="0.3"/>
    <row r="15" spans="1:15" ht="13.2" customHeight="1" x14ac:dyDescent="0.3"/>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A9:A10"/>
    <mergeCell ref="A11:A12"/>
    <mergeCell ref="A13:K13"/>
    <mergeCell ref="A2:K2"/>
    <mergeCell ref="A3:A4"/>
    <mergeCell ref="C3:C4"/>
    <mergeCell ref="D3:K3"/>
    <mergeCell ref="A5:A6"/>
    <mergeCell ref="A7:A8"/>
  </mergeCells>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90"/>
  <sheetViews>
    <sheetView showGridLines="0" workbookViewId="0"/>
  </sheetViews>
  <sheetFormatPr baseColWidth="10" defaultRowHeight="14.4" x14ac:dyDescent="0.3"/>
  <cols>
    <col min="1" max="1" width="33.6640625" customWidth="1"/>
    <col min="2" max="7" width="15.6640625" customWidth="1"/>
  </cols>
  <sheetData>
    <row r="1" spans="1:15" ht="13.2" customHeight="1" x14ac:dyDescent="0.3">
      <c r="A1" s="2" t="s">
        <v>452</v>
      </c>
      <c r="J1" s="14" t="str">
        <f>HYPERLINK("#'Verzeichnis'!A1", "Zurück zum Verzeichnis")</f>
        <v>Zurück zum Verzeichnis</v>
      </c>
      <c r="O1" s="1"/>
    </row>
    <row r="2" spans="1:15" ht="25.95" customHeight="1" x14ac:dyDescent="0.3">
      <c r="A2" s="170" t="s">
        <v>50</v>
      </c>
      <c r="B2" s="166"/>
      <c r="C2" s="166"/>
      <c r="D2" s="166"/>
      <c r="E2" s="166"/>
      <c r="F2" s="166"/>
      <c r="G2" s="166"/>
    </row>
    <row r="3" spans="1:15" ht="13.2" customHeight="1" x14ac:dyDescent="0.3">
      <c r="A3" s="168" t="s">
        <v>453</v>
      </c>
      <c r="B3" s="167" t="s">
        <v>454</v>
      </c>
      <c r="C3" s="167" t="s">
        <v>455</v>
      </c>
      <c r="D3" s="167" t="s">
        <v>456</v>
      </c>
      <c r="E3" s="167" t="s">
        <v>457</v>
      </c>
      <c r="F3" s="167" t="s">
        <v>458</v>
      </c>
      <c r="G3" s="167" t="s">
        <v>459</v>
      </c>
    </row>
    <row r="4" spans="1:15" ht="13.2" customHeight="1" x14ac:dyDescent="0.3">
      <c r="A4" s="166"/>
      <c r="B4" s="167"/>
      <c r="C4" s="167"/>
      <c r="D4" s="167"/>
      <c r="E4" s="167"/>
      <c r="F4" s="167"/>
      <c r="G4" s="167"/>
    </row>
    <row r="5" spans="1:15" ht="13.2" customHeight="1" x14ac:dyDescent="0.3">
      <c r="A5" s="166"/>
      <c r="B5" s="167"/>
      <c r="C5" s="167"/>
      <c r="D5" s="167"/>
      <c r="E5" s="167"/>
      <c r="F5" s="167"/>
      <c r="G5" s="167"/>
    </row>
    <row r="6" spans="1:15" ht="13.2" customHeight="1" x14ac:dyDescent="0.3">
      <c r="A6" s="166"/>
      <c r="B6" s="167"/>
      <c r="C6" s="167"/>
      <c r="D6" s="167"/>
      <c r="E6" s="167"/>
      <c r="F6" s="167"/>
      <c r="G6" s="167"/>
    </row>
    <row r="7" spans="1:15" ht="13.2" customHeight="1" x14ac:dyDescent="0.3">
      <c r="A7" s="2" t="s">
        <v>122</v>
      </c>
    </row>
    <row r="8" spans="1:15" ht="13.2" customHeight="1" x14ac:dyDescent="0.3">
      <c r="A8" s="2" t="s">
        <v>460</v>
      </c>
    </row>
    <row r="9" spans="1:15" ht="13.2" customHeight="1" x14ac:dyDescent="0.3">
      <c r="A9" s="1" t="s">
        <v>461</v>
      </c>
      <c r="B9" s="124">
        <v>168318</v>
      </c>
      <c r="C9" s="124">
        <v>122555463</v>
      </c>
      <c r="D9" s="124">
        <v>9958451433</v>
      </c>
      <c r="E9" s="124">
        <v>728</v>
      </c>
      <c r="F9" s="124">
        <v>59165</v>
      </c>
      <c r="G9" s="22">
        <v>81.260000000000005</v>
      </c>
    </row>
    <row r="10" spans="1:15" ht="13.2" customHeight="1" x14ac:dyDescent="0.3">
      <c r="A10" s="1" t="s">
        <v>251</v>
      </c>
      <c r="B10" s="124">
        <v>3461</v>
      </c>
      <c r="C10" s="124">
        <v>2828532</v>
      </c>
      <c r="D10" s="124">
        <v>218528127</v>
      </c>
      <c r="E10" s="124">
        <v>817</v>
      </c>
      <c r="F10" s="124">
        <v>63140</v>
      </c>
      <c r="G10" s="22">
        <v>77.260000000000005</v>
      </c>
    </row>
    <row r="11" spans="1:15" ht="13.2" customHeight="1" x14ac:dyDescent="0.3">
      <c r="A11" s="2" t="s">
        <v>462</v>
      </c>
    </row>
    <row r="12" spans="1:15" ht="13.2" customHeight="1" x14ac:dyDescent="0.3">
      <c r="A12" s="1" t="s">
        <v>461</v>
      </c>
      <c r="B12" s="124">
        <v>168953</v>
      </c>
      <c r="C12" s="124">
        <v>115885450</v>
      </c>
      <c r="D12" s="124">
        <v>9555764994</v>
      </c>
      <c r="E12" s="124">
        <v>686</v>
      </c>
      <c r="F12" s="124">
        <v>56559</v>
      </c>
      <c r="G12" s="22">
        <v>82.46</v>
      </c>
    </row>
    <row r="13" spans="1:15" ht="13.2" customHeight="1" x14ac:dyDescent="0.3">
      <c r="A13" s="1" t="s">
        <v>251</v>
      </c>
      <c r="B13" s="124">
        <v>3457</v>
      </c>
      <c r="C13" s="124">
        <v>2692334</v>
      </c>
      <c r="D13" s="124">
        <v>209886398</v>
      </c>
      <c r="E13" s="124">
        <v>779</v>
      </c>
      <c r="F13" s="124">
        <v>60713</v>
      </c>
      <c r="G13" s="22">
        <v>77.959999999999994</v>
      </c>
    </row>
    <row r="14" spans="1:15" ht="13.2" customHeight="1" x14ac:dyDescent="0.3">
      <c r="A14" s="2" t="s">
        <v>463</v>
      </c>
    </row>
    <row r="15" spans="1:15" ht="13.2" customHeight="1" x14ac:dyDescent="0.3">
      <c r="A15" s="1" t="s">
        <v>461</v>
      </c>
      <c r="B15" s="124">
        <v>169458</v>
      </c>
      <c r="C15" s="124">
        <v>116051890</v>
      </c>
      <c r="D15" s="124">
        <v>9453005476</v>
      </c>
      <c r="E15" s="124">
        <v>685</v>
      </c>
      <c r="F15" s="124">
        <v>55784</v>
      </c>
      <c r="G15" s="22">
        <v>81.45</v>
      </c>
    </row>
    <row r="16" spans="1:15" ht="13.2" customHeight="1" x14ac:dyDescent="0.3">
      <c r="A16" s="1" t="s">
        <v>251</v>
      </c>
      <c r="B16" s="124">
        <v>3461</v>
      </c>
      <c r="C16" s="124">
        <v>2693650</v>
      </c>
      <c r="D16" s="124">
        <v>206474042</v>
      </c>
      <c r="E16" s="124">
        <v>778</v>
      </c>
      <c r="F16" s="124">
        <v>59657</v>
      </c>
      <c r="G16" s="22">
        <v>76.650000000000006</v>
      </c>
    </row>
    <row r="17" spans="1:7" ht="13.2" customHeight="1" x14ac:dyDescent="0.3">
      <c r="A17" s="2" t="s">
        <v>464</v>
      </c>
    </row>
    <row r="18" spans="1:7" ht="13.2" customHeight="1" x14ac:dyDescent="0.3">
      <c r="A18" s="1" t="s">
        <v>461</v>
      </c>
      <c r="B18" s="124">
        <v>169989</v>
      </c>
      <c r="C18" s="124">
        <v>119434139</v>
      </c>
      <c r="D18" s="124">
        <v>9801032302</v>
      </c>
      <c r="E18" s="124">
        <v>703</v>
      </c>
      <c r="F18" s="124">
        <v>57657</v>
      </c>
      <c r="G18" s="22">
        <v>82.06</v>
      </c>
    </row>
    <row r="19" spans="1:7" ht="13.2" customHeight="1" x14ac:dyDescent="0.3">
      <c r="A19" s="7" t="s">
        <v>251</v>
      </c>
      <c r="B19" s="125">
        <v>3468</v>
      </c>
      <c r="C19" s="125">
        <v>2799861</v>
      </c>
      <c r="D19" s="125">
        <v>216177068</v>
      </c>
      <c r="E19" s="125">
        <v>807</v>
      </c>
      <c r="F19" s="125">
        <v>62335</v>
      </c>
      <c r="G19" s="77">
        <v>77.209999999999994</v>
      </c>
    </row>
    <row r="20" spans="1:7" ht="13.2" customHeight="1" x14ac:dyDescent="0.3">
      <c r="A20" s="2" t="s">
        <v>303</v>
      </c>
    </row>
    <row r="21" spans="1:7" ht="13.2" customHeight="1" x14ac:dyDescent="0.3">
      <c r="A21" s="2" t="s">
        <v>460</v>
      </c>
    </row>
    <row r="22" spans="1:7" ht="13.2" customHeight="1" x14ac:dyDescent="0.3">
      <c r="A22" s="1" t="s">
        <v>461</v>
      </c>
      <c r="B22" s="124">
        <v>27333</v>
      </c>
      <c r="C22" s="124">
        <v>20663591</v>
      </c>
      <c r="D22" s="124">
        <v>1713872681</v>
      </c>
      <c r="E22" s="124">
        <v>756</v>
      </c>
      <c r="F22" s="124">
        <v>62703</v>
      </c>
      <c r="G22" s="22">
        <v>82.94</v>
      </c>
    </row>
    <row r="23" spans="1:7" ht="13.2" customHeight="1" x14ac:dyDescent="0.3">
      <c r="A23" s="1" t="s">
        <v>251</v>
      </c>
      <c r="B23" s="124">
        <v>659</v>
      </c>
      <c r="C23" s="124">
        <v>574238</v>
      </c>
      <c r="D23" s="124">
        <v>45441314</v>
      </c>
      <c r="E23" s="124">
        <v>871</v>
      </c>
      <c r="F23" s="124">
        <v>68955</v>
      </c>
      <c r="G23" s="22">
        <v>79.13</v>
      </c>
    </row>
    <row r="24" spans="1:7" ht="13.2" customHeight="1" x14ac:dyDescent="0.3">
      <c r="A24" s="2" t="s">
        <v>462</v>
      </c>
    </row>
    <row r="25" spans="1:7" ht="13.2" customHeight="1" x14ac:dyDescent="0.3">
      <c r="A25" s="1" t="s">
        <v>461</v>
      </c>
      <c r="B25" s="124">
        <v>27467</v>
      </c>
      <c r="C25" s="124">
        <v>19759799</v>
      </c>
      <c r="D25" s="124">
        <v>1686299527</v>
      </c>
      <c r="E25" s="124">
        <v>719</v>
      </c>
      <c r="F25" s="124">
        <v>61394</v>
      </c>
      <c r="G25" s="22">
        <v>85.34</v>
      </c>
    </row>
    <row r="26" spans="1:7" ht="13.2" customHeight="1" x14ac:dyDescent="0.3">
      <c r="A26" s="1" t="s">
        <v>251</v>
      </c>
      <c r="B26" s="124">
        <v>660</v>
      </c>
      <c r="C26" s="124">
        <v>549620</v>
      </c>
      <c r="D26" s="124">
        <v>44681402</v>
      </c>
      <c r="E26" s="124">
        <v>833</v>
      </c>
      <c r="F26" s="124">
        <v>67699</v>
      </c>
      <c r="G26" s="22">
        <v>81.3</v>
      </c>
    </row>
    <row r="27" spans="1:7" ht="13.2" customHeight="1" x14ac:dyDescent="0.3">
      <c r="A27" s="2" t="s">
        <v>463</v>
      </c>
    </row>
    <row r="28" spans="1:7" ht="13.2" customHeight="1" x14ac:dyDescent="0.3">
      <c r="A28" s="1" t="s">
        <v>461</v>
      </c>
      <c r="B28" s="124">
        <v>27552</v>
      </c>
      <c r="C28" s="124">
        <v>19687691</v>
      </c>
      <c r="D28" s="124">
        <v>1637380872</v>
      </c>
      <c r="E28" s="124">
        <v>715</v>
      </c>
      <c r="F28" s="124">
        <v>59429</v>
      </c>
      <c r="G28" s="22">
        <v>83.17</v>
      </c>
    </row>
    <row r="29" spans="1:7" ht="13.2" customHeight="1" x14ac:dyDescent="0.3">
      <c r="A29" s="1" t="s">
        <v>251</v>
      </c>
      <c r="B29" s="124">
        <v>663</v>
      </c>
      <c r="C29" s="124">
        <v>547094</v>
      </c>
      <c r="D29" s="124">
        <v>43107131</v>
      </c>
      <c r="E29" s="124">
        <v>825</v>
      </c>
      <c r="F29" s="124">
        <v>65018</v>
      </c>
      <c r="G29" s="22">
        <v>78.790000000000006</v>
      </c>
    </row>
    <row r="30" spans="1:7" ht="13.2" customHeight="1" x14ac:dyDescent="0.3">
      <c r="A30" s="2" t="s">
        <v>464</v>
      </c>
    </row>
    <row r="31" spans="1:7" ht="13.2" customHeight="1" x14ac:dyDescent="0.3">
      <c r="A31" s="1" t="s">
        <v>461</v>
      </c>
      <c r="B31" s="124">
        <v>27612</v>
      </c>
      <c r="C31" s="124">
        <v>20037289</v>
      </c>
      <c r="D31" s="124">
        <v>1676767922</v>
      </c>
      <c r="E31" s="124">
        <v>726</v>
      </c>
      <c r="F31" s="124">
        <v>60726</v>
      </c>
      <c r="G31" s="22">
        <v>83.68</v>
      </c>
    </row>
    <row r="32" spans="1:7" ht="13.2" customHeight="1" x14ac:dyDescent="0.3">
      <c r="A32" s="7" t="s">
        <v>251</v>
      </c>
      <c r="B32" s="125">
        <v>663</v>
      </c>
      <c r="C32" s="125">
        <v>569073</v>
      </c>
      <c r="D32" s="125">
        <v>45002875</v>
      </c>
      <c r="E32" s="125">
        <v>858</v>
      </c>
      <c r="F32" s="125">
        <v>67878</v>
      </c>
      <c r="G32" s="77">
        <v>79.08</v>
      </c>
    </row>
    <row r="33" spans="1:7" ht="13.2" customHeight="1" x14ac:dyDescent="0.3">
      <c r="A33" s="2" t="s">
        <v>304</v>
      </c>
    </row>
    <row r="34" spans="1:7" ht="13.2" customHeight="1" x14ac:dyDescent="0.3">
      <c r="A34" s="2" t="s">
        <v>460</v>
      </c>
    </row>
    <row r="35" spans="1:7" ht="13.2" customHeight="1" x14ac:dyDescent="0.3">
      <c r="A35" s="1" t="s">
        <v>461</v>
      </c>
      <c r="B35" s="124">
        <v>34105</v>
      </c>
      <c r="C35" s="124">
        <v>26046408</v>
      </c>
      <c r="D35" s="124">
        <v>2071142703</v>
      </c>
      <c r="E35" s="124">
        <v>764</v>
      </c>
      <c r="F35" s="124">
        <v>60728</v>
      </c>
      <c r="G35" s="22">
        <v>79.52</v>
      </c>
    </row>
    <row r="36" spans="1:7" ht="13.2" customHeight="1" x14ac:dyDescent="0.3">
      <c r="A36" s="1" t="s">
        <v>251</v>
      </c>
      <c r="B36" s="124">
        <v>798</v>
      </c>
      <c r="C36" s="124">
        <v>712633</v>
      </c>
      <c r="D36" s="124">
        <v>54410163</v>
      </c>
      <c r="E36" s="124">
        <v>893</v>
      </c>
      <c r="F36" s="124">
        <v>68183</v>
      </c>
      <c r="G36" s="22">
        <v>76.349999999999994</v>
      </c>
    </row>
    <row r="37" spans="1:7" ht="13.2" customHeight="1" x14ac:dyDescent="0.3">
      <c r="A37" s="2" t="s">
        <v>462</v>
      </c>
    </row>
    <row r="38" spans="1:7" ht="13.2" customHeight="1" x14ac:dyDescent="0.3">
      <c r="A38" s="1" t="s">
        <v>461</v>
      </c>
      <c r="B38" s="124">
        <v>34166</v>
      </c>
      <c r="C38" s="124">
        <v>24939251</v>
      </c>
      <c r="D38" s="124">
        <v>2015482877</v>
      </c>
      <c r="E38" s="124">
        <v>730</v>
      </c>
      <c r="F38" s="124">
        <v>58991</v>
      </c>
      <c r="G38" s="22">
        <v>80.819999999999993</v>
      </c>
    </row>
    <row r="39" spans="1:7" ht="13.2" customHeight="1" x14ac:dyDescent="0.3">
      <c r="A39" s="1" t="s">
        <v>251</v>
      </c>
      <c r="B39" s="124">
        <v>801</v>
      </c>
      <c r="C39" s="124">
        <v>694217</v>
      </c>
      <c r="D39" s="124">
        <v>53408719</v>
      </c>
      <c r="E39" s="124">
        <v>867</v>
      </c>
      <c r="F39" s="124">
        <v>66678</v>
      </c>
      <c r="G39" s="22">
        <v>76.930000000000007</v>
      </c>
    </row>
    <row r="40" spans="1:7" ht="13.2" customHeight="1" x14ac:dyDescent="0.3">
      <c r="A40" s="2" t="s">
        <v>463</v>
      </c>
    </row>
    <row r="41" spans="1:7" ht="13.2" customHeight="1" x14ac:dyDescent="0.3">
      <c r="A41" s="1" t="s">
        <v>461</v>
      </c>
      <c r="B41" s="124">
        <v>34227</v>
      </c>
      <c r="C41" s="124">
        <v>24634073</v>
      </c>
      <c r="D41" s="124">
        <v>1982677333</v>
      </c>
      <c r="E41" s="124">
        <v>720</v>
      </c>
      <c r="F41" s="124">
        <v>57927</v>
      </c>
      <c r="G41" s="22">
        <v>80.489999999999995</v>
      </c>
    </row>
    <row r="42" spans="1:7" ht="13.2" customHeight="1" x14ac:dyDescent="0.3">
      <c r="A42" s="1" t="s">
        <v>251</v>
      </c>
      <c r="B42" s="124">
        <v>798</v>
      </c>
      <c r="C42" s="124">
        <v>683227</v>
      </c>
      <c r="D42" s="124">
        <v>52313845</v>
      </c>
      <c r="E42" s="124">
        <v>856</v>
      </c>
      <c r="F42" s="124">
        <v>65556</v>
      </c>
      <c r="G42" s="22">
        <v>76.569999999999993</v>
      </c>
    </row>
    <row r="43" spans="1:7" ht="13.2" customHeight="1" x14ac:dyDescent="0.3">
      <c r="A43" s="2" t="s">
        <v>464</v>
      </c>
    </row>
    <row r="44" spans="1:7" ht="13.2" customHeight="1" x14ac:dyDescent="0.3">
      <c r="A44" s="1" t="s">
        <v>461</v>
      </c>
      <c r="B44" s="124">
        <v>34342</v>
      </c>
      <c r="C44" s="124">
        <v>25265997</v>
      </c>
      <c r="D44" s="124">
        <v>2033672354</v>
      </c>
      <c r="E44" s="124">
        <v>736</v>
      </c>
      <c r="F44" s="124">
        <v>59218</v>
      </c>
      <c r="G44" s="22">
        <v>80.489999999999995</v>
      </c>
    </row>
    <row r="45" spans="1:7" ht="13.2" customHeight="1" x14ac:dyDescent="0.3">
      <c r="A45" s="7" t="s">
        <v>251</v>
      </c>
      <c r="B45" s="125">
        <v>802</v>
      </c>
      <c r="C45" s="125">
        <v>705118</v>
      </c>
      <c r="D45" s="125">
        <v>54181043</v>
      </c>
      <c r="E45" s="125">
        <v>879</v>
      </c>
      <c r="F45" s="125">
        <v>67557</v>
      </c>
      <c r="G45" s="77">
        <v>76.84</v>
      </c>
    </row>
    <row r="46" spans="1:7" ht="13.2" customHeight="1" x14ac:dyDescent="0.3">
      <c r="A46" s="2" t="s">
        <v>305</v>
      </c>
    </row>
    <row r="47" spans="1:7" ht="13.2" customHeight="1" x14ac:dyDescent="0.3">
      <c r="A47" s="2" t="s">
        <v>460</v>
      </c>
    </row>
    <row r="48" spans="1:7" ht="13.2" customHeight="1" x14ac:dyDescent="0.3">
      <c r="A48" s="1" t="s">
        <v>461</v>
      </c>
      <c r="B48" s="124">
        <v>45001</v>
      </c>
      <c r="C48" s="124">
        <v>34274137</v>
      </c>
      <c r="D48" s="124">
        <v>2697173254</v>
      </c>
      <c r="E48" s="124">
        <v>762</v>
      </c>
      <c r="F48" s="124">
        <v>59936</v>
      </c>
      <c r="G48" s="22">
        <v>78.69</v>
      </c>
    </row>
    <row r="49" spans="1:7" ht="13.2" customHeight="1" x14ac:dyDescent="0.3">
      <c r="A49" s="1" t="s">
        <v>251</v>
      </c>
      <c r="B49" s="124">
        <v>814</v>
      </c>
      <c r="C49" s="124">
        <v>692002</v>
      </c>
      <c r="D49" s="124">
        <v>51501032</v>
      </c>
      <c r="E49" s="124">
        <v>850</v>
      </c>
      <c r="F49" s="124">
        <v>63269</v>
      </c>
      <c r="G49" s="22">
        <v>74.42</v>
      </c>
    </row>
    <row r="50" spans="1:7" ht="13.2" customHeight="1" x14ac:dyDescent="0.3">
      <c r="A50" s="2" t="s">
        <v>462</v>
      </c>
    </row>
    <row r="51" spans="1:7" ht="13.2" customHeight="1" x14ac:dyDescent="0.3">
      <c r="A51" s="1" t="s">
        <v>461</v>
      </c>
      <c r="B51" s="124">
        <v>45128</v>
      </c>
      <c r="C51" s="124">
        <v>32149909</v>
      </c>
      <c r="D51" s="124">
        <v>2563393558</v>
      </c>
      <c r="E51" s="124">
        <v>712</v>
      </c>
      <c r="F51" s="124">
        <v>56803</v>
      </c>
      <c r="G51" s="22">
        <v>79.73</v>
      </c>
    </row>
    <row r="52" spans="1:7" ht="13.2" customHeight="1" x14ac:dyDescent="0.3">
      <c r="A52" s="1" t="s">
        <v>251</v>
      </c>
      <c r="B52" s="124">
        <v>815</v>
      </c>
      <c r="C52" s="124">
        <v>648772</v>
      </c>
      <c r="D52" s="124">
        <v>48674500</v>
      </c>
      <c r="E52" s="124">
        <v>796</v>
      </c>
      <c r="F52" s="124">
        <v>59723</v>
      </c>
      <c r="G52" s="22">
        <v>75.03</v>
      </c>
    </row>
    <row r="53" spans="1:7" ht="13.2" customHeight="1" x14ac:dyDescent="0.3">
      <c r="A53" s="2" t="s">
        <v>463</v>
      </c>
    </row>
    <row r="54" spans="1:7" ht="13.2" customHeight="1" x14ac:dyDescent="0.3">
      <c r="A54" s="1" t="s">
        <v>461</v>
      </c>
      <c r="B54" s="124">
        <v>45256</v>
      </c>
      <c r="C54" s="124">
        <v>32592012</v>
      </c>
      <c r="D54" s="124">
        <v>2572422871</v>
      </c>
      <c r="E54" s="124">
        <v>720</v>
      </c>
      <c r="F54" s="124">
        <v>56842</v>
      </c>
      <c r="G54" s="22">
        <v>78.930000000000007</v>
      </c>
    </row>
    <row r="55" spans="1:7" ht="13.2" customHeight="1" x14ac:dyDescent="0.3">
      <c r="A55" s="1" t="s">
        <v>251</v>
      </c>
      <c r="B55" s="124">
        <v>812</v>
      </c>
      <c r="C55" s="124">
        <v>655173</v>
      </c>
      <c r="D55" s="124">
        <v>48569031</v>
      </c>
      <c r="E55" s="124">
        <v>807</v>
      </c>
      <c r="F55" s="124">
        <v>59814</v>
      </c>
      <c r="G55" s="22">
        <v>74.13</v>
      </c>
    </row>
    <row r="56" spans="1:7" ht="13.2" customHeight="1" x14ac:dyDescent="0.3">
      <c r="A56" s="2" t="s">
        <v>464</v>
      </c>
    </row>
    <row r="57" spans="1:7" ht="13.2" customHeight="1" x14ac:dyDescent="0.3">
      <c r="A57" s="1" t="s">
        <v>461</v>
      </c>
      <c r="B57" s="124">
        <v>45405</v>
      </c>
      <c r="C57" s="124">
        <v>33358320</v>
      </c>
      <c r="D57" s="124">
        <v>2663356151</v>
      </c>
      <c r="E57" s="124">
        <v>735</v>
      </c>
      <c r="F57" s="124">
        <v>58658</v>
      </c>
      <c r="G57" s="22">
        <v>79.84</v>
      </c>
    </row>
    <row r="58" spans="1:7" ht="13.2" customHeight="1" x14ac:dyDescent="0.3">
      <c r="A58" s="7" t="s">
        <v>251</v>
      </c>
      <c r="B58" s="125">
        <v>816</v>
      </c>
      <c r="C58" s="125">
        <v>681714</v>
      </c>
      <c r="D58" s="125">
        <v>51072553</v>
      </c>
      <c r="E58" s="125">
        <v>835</v>
      </c>
      <c r="F58" s="125">
        <v>62589</v>
      </c>
      <c r="G58" s="77">
        <v>74.92</v>
      </c>
    </row>
    <row r="59" spans="1:7" ht="13.2" customHeight="1" x14ac:dyDescent="0.3">
      <c r="A59" s="2" t="s">
        <v>306</v>
      </c>
    </row>
    <row r="60" spans="1:7" ht="13.2" customHeight="1" x14ac:dyDescent="0.3">
      <c r="A60" s="2" t="s">
        <v>460</v>
      </c>
    </row>
    <row r="61" spans="1:7" ht="13.2" customHeight="1" x14ac:dyDescent="0.3">
      <c r="A61" s="1" t="s">
        <v>461</v>
      </c>
      <c r="B61" s="124">
        <v>61879</v>
      </c>
      <c r="C61" s="124">
        <v>41571327</v>
      </c>
      <c r="D61" s="124">
        <v>3476262795</v>
      </c>
      <c r="E61" s="124">
        <v>672</v>
      </c>
      <c r="F61" s="124">
        <v>56178</v>
      </c>
      <c r="G61" s="22">
        <v>83.62</v>
      </c>
    </row>
    <row r="62" spans="1:7" ht="13.2" customHeight="1" x14ac:dyDescent="0.3">
      <c r="A62" s="1" t="s">
        <v>251</v>
      </c>
      <c r="B62" s="124">
        <v>1190</v>
      </c>
      <c r="C62" s="124">
        <v>849659</v>
      </c>
      <c r="D62" s="124">
        <v>67175617</v>
      </c>
      <c r="E62" s="124">
        <v>714</v>
      </c>
      <c r="F62" s="124">
        <v>56450</v>
      </c>
      <c r="G62" s="22">
        <v>79.06</v>
      </c>
    </row>
    <row r="63" spans="1:7" ht="13.2" customHeight="1" x14ac:dyDescent="0.3">
      <c r="A63" s="2" t="s">
        <v>462</v>
      </c>
    </row>
    <row r="64" spans="1:7" ht="13.2" customHeight="1" x14ac:dyDescent="0.3">
      <c r="A64" s="1" t="s">
        <v>461</v>
      </c>
      <c r="B64" s="124">
        <v>62192</v>
      </c>
      <c r="C64" s="124">
        <v>39036491</v>
      </c>
      <c r="D64" s="124">
        <v>3290589031</v>
      </c>
      <c r="E64" s="124">
        <v>628</v>
      </c>
      <c r="F64" s="124">
        <v>52910</v>
      </c>
      <c r="G64" s="22">
        <v>84.3</v>
      </c>
    </row>
    <row r="65" spans="1:7" ht="13.2" customHeight="1" x14ac:dyDescent="0.3">
      <c r="A65" s="1" t="s">
        <v>251</v>
      </c>
      <c r="B65" s="124">
        <v>1181</v>
      </c>
      <c r="C65" s="124">
        <v>799725</v>
      </c>
      <c r="D65" s="124">
        <v>63121777</v>
      </c>
      <c r="E65" s="124">
        <v>677</v>
      </c>
      <c r="F65" s="124">
        <v>53448</v>
      </c>
      <c r="G65" s="22">
        <v>78.930000000000007</v>
      </c>
    </row>
    <row r="66" spans="1:7" ht="13.2" customHeight="1" x14ac:dyDescent="0.3">
      <c r="A66" s="2" t="s">
        <v>463</v>
      </c>
    </row>
    <row r="67" spans="1:7" ht="13.2" customHeight="1" x14ac:dyDescent="0.3">
      <c r="A67" s="1" t="s">
        <v>461</v>
      </c>
      <c r="B67" s="124">
        <v>62423</v>
      </c>
      <c r="C67" s="124">
        <v>39138114</v>
      </c>
      <c r="D67" s="124">
        <v>3260524400</v>
      </c>
      <c r="E67" s="124">
        <v>627</v>
      </c>
      <c r="F67" s="124">
        <v>52233</v>
      </c>
      <c r="G67" s="22">
        <v>83.31</v>
      </c>
    </row>
    <row r="68" spans="1:7" ht="13.2" customHeight="1" x14ac:dyDescent="0.3">
      <c r="A68" s="1" t="s">
        <v>251</v>
      </c>
      <c r="B68" s="124">
        <v>1188</v>
      </c>
      <c r="C68" s="124">
        <v>808156</v>
      </c>
      <c r="D68" s="124">
        <v>62484034</v>
      </c>
      <c r="E68" s="124">
        <v>680</v>
      </c>
      <c r="F68" s="124">
        <v>52596</v>
      </c>
      <c r="G68" s="22">
        <v>77.319999999999993</v>
      </c>
    </row>
    <row r="69" spans="1:7" ht="13.2" customHeight="1" x14ac:dyDescent="0.3">
      <c r="A69" s="2" t="s">
        <v>464</v>
      </c>
    </row>
    <row r="70" spans="1:7" ht="13.2" customHeight="1" x14ac:dyDescent="0.3">
      <c r="A70" s="1" t="s">
        <v>461</v>
      </c>
      <c r="B70" s="124">
        <v>62630</v>
      </c>
      <c r="C70" s="124">
        <v>40772533</v>
      </c>
      <c r="D70" s="124">
        <v>3427235875</v>
      </c>
      <c r="E70" s="124">
        <v>651</v>
      </c>
      <c r="F70" s="124">
        <v>54722</v>
      </c>
      <c r="G70" s="22">
        <v>84.06</v>
      </c>
    </row>
    <row r="71" spans="1:7" ht="13.2" customHeight="1" x14ac:dyDescent="0.3">
      <c r="A71" s="10" t="s">
        <v>251</v>
      </c>
      <c r="B71" s="126">
        <v>1187</v>
      </c>
      <c r="C71" s="126">
        <v>843956</v>
      </c>
      <c r="D71" s="126">
        <v>65920597</v>
      </c>
      <c r="E71" s="126">
        <v>711</v>
      </c>
      <c r="F71" s="126">
        <v>55535</v>
      </c>
      <c r="G71" s="26">
        <v>78.11</v>
      </c>
    </row>
    <row r="72" spans="1:7" ht="169.2" customHeight="1" x14ac:dyDescent="0.3">
      <c r="A72" s="165" t="s">
        <v>602</v>
      </c>
      <c r="B72" s="166"/>
      <c r="C72" s="166"/>
      <c r="D72" s="166"/>
      <c r="E72" s="166"/>
      <c r="F72" s="166"/>
      <c r="G72" s="166"/>
    </row>
    <row r="73" spans="1:7" ht="13.2" customHeight="1" x14ac:dyDescent="0.3"/>
    <row r="74" spans="1:7" ht="13.2" customHeight="1" x14ac:dyDescent="0.3"/>
    <row r="75" spans="1:7" ht="13.2" customHeight="1" x14ac:dyDescent="0.3"/>
    <row r="76" spans="1:7" ht="13.2" customHeight="1" x14ac:dyDescent="0.3"/>
    <row r="77" spans="1:7" ht="13.2" customHeight="1" x14ac:dyDescent="0.3"/>
    <row r="78" spans="1:7" ht="13.2" customHeight="1" x14ac:dyDescent="0.3"/>
    <row r="79" spans="1:7" ht="13.2" customHeight="1" x14ac:dyDescent="0.3"/>
    <row r="80" spans="1: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F3:F6"/>
    <mergeCell ref="G3:G6"/>
    <mergeCell ref="A72:G72"/>
    <mergeCell ref="A2:G2"/>
    <mergeCell ref="A3:A6"/>
    <mergeCell ref="B3:B6"/>
    <mergeCell ref="C3:C6"/>
    <mergeCell ref="D3:D6"/>
    <mergeCell ref="E3:E6"/>
  </mergeCells>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90"/>
  <sheetViews>
    <sheetView showGridLines="0" workbookViewId="0"/>
  </sheetViews>
  <sheetFormatPr baseColWidth="10" defaultRowHeight="14.4" x14ac:dyDescent="0.3"/>
  <cols>
    <col min="1" max="1" width="47.6640625" customWidth="1"/>
    <col min="2" max="7" width="15.6640625" customWidth="1"/>
  </cols>
  <sheetData>
    <row r="1" spans="1:15" ht="13.2" customHeight="1" x14ac:dyDescent="0.3">
      <c r="A1" s="2" t="s">
        <v>465</v>
      </c>
      <c r="J1" s="14" t="str">
        <f>HYPERLINK("#'Verzeichnis'!A1", "Zurück zum Verzeichnis")</f>
        <v>Zurück zum Verzeichnis</v>
      </c>
      <c r="O1" s="1"/>
    </row>
    <row r="2" spans="1:15" ht="25.95" customHeight="1" x14ac:dyDescent="0.3">
      <c r="A2" s="170" t="s">
        <v>51</v>
      </c>
      <c r="B2" s="166"/>
      <c r="C2" s="166"/>
      <c r="D2" s="166"/>
      <c r="E2" s="166"/>
      <c r="F2" s="166"/>
      <c r="G2" s="166"/>
    </row>
    <row r="3" spans="1:15" ht="13.2" customHeight="1" x14ac:dyDescent="0.3">
      <c r="A3" s="174" t="s">
        <v>466</v>
      </c>
      <c r="B3" s="167" t="s">
        <v>454</v>
      </c>
      <c r="C3" s="167" t="s">
        <v>455</v>
      </c>
      <c r="D3" s="167" t="s">
        <v>456</v>
      </c>
      <c r="E3" s="167" t="s">
        <v>457</v>
      </c>
      <c r="F3" s="167" t="s">
        <v>458</v>
      </c>
      <c r="G3" s="167" t="s">
        <v>571</v>
      </c>
    </row>
    <row r="4" spans="1:15" ht="13.2" customHeight="1" x14ac:dyDescent="0.3">
      <c r="A4" s="166"/>
      <c r="B4" s="167"/>
      <c r="C4" s="167"/>
      <c r="D4" s="167"/>
      <c r="E4" s="167"/>
      <c r="F4" s="167"/>
      <c r="G4" s="167"/>
    </row>
    <row r="5" spans="1:15" ht="13.2" customHeight="1" x14ac:dyDescent="0.3">
      <c r="A5" s="166"/>
      <c r="B5" s="167"/>
      <c r="C5" s="167"/>
      <c r="D5" s="167"/>
      <c r="E5" s="167"/>
      <c r="F5" s="167"/>
      <c r="G5" s="167"/>
    </row>
    <row r="6" spans="1:15" ht="13.2" customHeight="1" x14ac:dyDescent="0.3">
      <c r="A6" s="166"/>
      <c r="B6" s="167"/>
      <c r="C6" s="167"/>
      <c r="D6" s="167"/>
      <c r="E6" s="167"/>
      <c r="F6" s="167"/>
      <c r="G6" s="167"/>
    </row>
    <row r="7" spans="1:15" ht="13.2" customHeight="1" x14ac:dyDescent="0.3">
      <c r="A7" s="28" t="s">
        <v>213</v>
      </c>
    </row>
    <row r="8" spans="1:15" ht="13.2" customHeight="1" x14ac:dyDescent="0.3">
      <c r="A8" s="1" t="s">
        <v>461</v>
      </c>
      <c r="B8" s="124">
        <v>54481</v>
      </c>
      <c r="C8" s="124">
        <v>47997021</v>
      </c>
      <c r="D8" s="124">
        <v>3420334026</v>
      </c>
      <c r="E8" s="124">
        <v>881</v>
      </c>
      <c r="F8" s="124">
        <v>62780</v>
      </c>
      <c r="G8" s="22">
        <v>71.260000000000005</v>
      </c>
    </row>
    <row r="9" spans="1:15" ht="13.2" customHeight="1" x14ac:dyDescent="0.3">
      <c r="A9" s="7" t="s">
        <v>251</v>
      </c>
      <c r="B9" s="125">
        <v>1120</v>
      </c>
      <c r="C9" s="125">
        <v>1194973</v>
      </c>
      <c r="D9" s="125">
        <v>81774542</v>
      </c>
      <c r="E9" s="125">
        <v>1067</v>
      </c>
      <c r="F9" s="125">
        <v>73013</v>
      </c>
      <c r="G9" s="77">
        <v>68.430000000000007</v>
      </c>
    </row>
    <row r="10" spans="1:15" ht="13.2" customHeight="1" x14ac:dyDescent="0.3">
      <c r="A10" s="28" t="s">
        <v>214</v>
      </c>
    </row>
    <row r="11" spans="1:15" ht="13.2" customHeight="1" x14ac:dyDescent="0.3">
      <c r="A11" s="1" t="s">
        <v>461</v>
      </c>
      <c r="B11" s="124">
        <v>3423</v>
      </c>
      <c r="C11" s="124">
        <v>874625</v>
      </c>
      <c r="D11" s="124">
        <v>166873855</v>
      </c>
      <c r="E11" s="124">
        <v>256</v>
      </c>
      <c r="F11" s="124">
        <v>48751</v>
      </c>
      <c r="G11" s="22">
        <v>190.79</v>
      </c>
    </row>
    <row r="12" spans="1:15" ht="13.2" customHeight="1" x14ac:dyDescent="0.3">
      <c r="A12" s="7" t="s">
        <v>251</v>
      </c>
      <c r="B12" s="125">
        <v>35</v>
      </c>
      <c r="C12" s="125">
        <v>11994</v>
      </c>
      <c r="D12" s="125">
        <v>2255022</v>
      </c>
      <c r="E12" s="125">
        <v>343</v>
      </c>
      <c r="F12" s="125">
        <v>64429</v>
      </c>
      <c r="G12" s="77">
        <v>188.01</v>
      </c>
    </row>
    <row r="13" spans="1:15" ht="13.2" customHeight="1" x14ac:dyDescent="0.3">
      <c r="A13" s="28" t="s">
        <v>162</v>
      </c>
    </row>
    <row r="14" spans="1:15" ht="13.2" customHeight="1" x14ac:dyDescent="0.3">
      <c r="A14" s="1" t="s">
        <v>461</v>
      </c>
      <c r="B14" s="124">
        <v>6282</v>
      </c>
      <c r="C14" s="124">
        <v>7764507</v>
      </c>
      <c r="D14" s="124">
        <v>504082502</v>
      </c>
      <c r="E14" s="124">
        <v>1236</v>
      </c>
      <c r="F14" s="124">
        <v>80242</v>
      </c>
      <c r="G14" s="22">
        <v>64.92</v>
      </c>
    </row>
    <row r="15" spans="1:15" ht="13.2" customHeight="1" x14ac:dyDescent="0.3">
      <c r="A15" s="7" t="s">
        <v>251</v>
      </c>
      <c r="B15" s="125">
        <v>61</v>
      </c>
      <c r="C15" s="125">
        <v>88583</v>
      </c>
      <c r="D15" s="125">
        <v>4629749</v>
      </c>
      <c r="E15" s="125">
        <v>1452</v>
      </c>
      <c r="F15" s="125">
        <v>75898</v>
      </c>
      <c r="G15" s="77">
        <v>52.26</v>
      </c>
    </row>
    <row r="16" spans="1:15" ht="13.2" customHeight="1" x14ac:dyDescent="0.3">
      <c r="A16" s="28" t="s">
        <v>167</v>
      </c>
    </row>
    <row r="17" spans="1:7" ht="13.2" customHeight="1" x14ac:dyDescent="0.3">
      <c r="A17" s="1" t="s">
        <v>461</v>
      </c>
      <c r="B17" s="124">
        <v>4515</v>
      </c>
      <c r="C17" s="124">
        <v>3128741</v>
      </c>
      <c r="D17" s="124">
        <v>268483132</v>
      </c>
      <c r="E17" s="124">
        <v>693</v>
      </c>
      <c r="F17" s="124">
        <v>59465</v>
      </c>
      <c r="G17" s="22">
        <v>85.81</v>
      </c>
    </row>
    <row r="18" spans="1:7" ht="13.2" customHeight="1" x14ac:dyDescent="0.3">
      <c r="A18" s="7" t="s">
        <v>251</v>
      </c>
      <c r="B18" s="125">
        <v>63</v>
      </c>
      <c r="C18" s="125">
        <v>55678</v>
      </c>
      <c r="D18" s="125">
        <v>4968326</v>
      </c>
      <c r="E18" s="125">
        <v>884</v>
      </c>
      <c r="F18" s="125">
        <v>78862</v>
      </c>
      <c r="G18" s="77">
        <v>89.23</v>
      </c>
    </row>
    <row r="19" spans="1:7" ht="13.2" customHeight="1" x14ac:dyDescent="0.3">
      <c r="A19" s="28" t="s">
        <v>168</v>
      </c>
    </row>
    <row r="20" spans="1:7" ht="13.2" customHeight="1" x14ac:dyDescent="0.3">
      <c r="A20" s="1" t="s">
        <v>461</v>
      </c>
      <c r="B20" s="124">
        <v>3794</v>
      </c>
      <c r="C20" s="124">
        <v>5405687</v>
      </c>
      <c r="D20" s="124">
        <v>255659253</v>
      </c>
      <c r="E20" s="124">
        <v>1425</v>
      </c>
      <c r="F20" s="124">
        <v>67385</v>
      </c>
      <c r="G20" s="22">
        <v>47.29</v>
      </c>
    </row>
    <row r="21" spans="1:7" ht="13.2" customHeight="1" x14ac:dyDescent="0.3">
      <c r="A21" s="7" t="s">
        <v>251</v>
      </c>
      <c r="B21" s="125">
        <v>91</v>
      </c>
      <c r="C21" s="125">
        <v>142530</v>
      </c>
      <c r="D21" s="125">
        <v>6860332</v>
      </c>
      <c r="E21" s="125">
        <v>1566</v>
      </c>
      <c r="F21" s="125">
        <v>75388</v>
      </c>
      <c r="G21" s="77">
        <v>48.13</v>
      </c>
    </row>
    <row r="22" spans="1:7" ht="13.2" customHeight="1" x14ac:dyDescent="0.3">
      <c r="A22" s="28" t="s">
        <v>169</v>
      </c>
    </row>
    <row r="23" spans="1:7" ht="13.2" customHeight="1" x14ac:dyDescent="0.3">
      <c r="A23" s="1" t="s">
        <v>461</v>
      </c>
      <c r="B23" s="124">
        <v>11506</v>
      </c>
      <c r="C23" s="124">
        <v>11215234</v>
      </c>
      <c r="D23" s="124">
        <v>659142910</v>
      </c>
      <c r="E23" s="124">
        <v>975</v>
      </c>
      <c r="F23" s="124">
        <v>57287</v>
      </c>
      <c r="G23" s="22">
        <v>58.77</v>
      </c>
    </row>
    <row r="24" spans="1:7" ht="13.2" customHeight="1" x14ac:dyDescent="0.3">
      <c r="A24" s="7" t="s">
        <v>251</v>
      </c>
      <c r="B24" s="125">
        <v>357</v>
      </c>
      <c r="C24" s="125">
        <v>333688</v>
      </c>
      <c r="D24" s="125">
        <v>20611760</v>
      </c>
      <c r="E24" s="125">
        <v>935</v>
      </c>
      <c r="F24" s="125">
        <v>57736</v>
      </c>
      <c r="G24" s="77">
        <v>61.77</v>
      </c>
    </row>
    <row r="25" spans="1:7" ht="13.2" customHeight="1" x14ac:dyDescent="0.3">
      <c r="A25" s="28" t="s">
        <v>170</v>
      </c>
    </row>
    <row r="26" spans="1:7" ht="13.2" customHeight="1" x14ac:dyDescent="0.3">
      <c r="A26" s="1" t="s">
        <v>461</v>
      </c>
      <c r="B26" s="124">
        <v>4209</v>
      </c>
      <c r="C26" s="124">
        <v>5912051</v>
      </c>
      <c r="D26" s="124">
        <v>293789280</v>
      </c>
      <c r="E26" s="124">
        <v>1405</v>
      </c>
      <c r="F26" s="124">
        <v>69800</v>
      </c>
      <c r="G26" s="22">
        <v>49.69</v>
      </c>
    </row>
    <row r="27" spans="1:7" ht="13.2" customHeight="1" x14ac:dyDescent="0.3">
      <c r="A27" s="7" t="s">
        <v>251</v>
      </c>
      <c r="B27" s="125">
        <v>127</v>
      </c>
      <c r="C27" s="125">
        <v>204741</v>
      </c>
      <c r="D27" s="125">
        <v>9911278</v>
      </c>
      <c r="E27" s="125">
        <v>1612</v>
      </c>
      <c r="F27" s="125">
        <v>78042</v>
      </c>
      <c r="G27" s="77">
        <v>48.41</v>
      </c>
    </row>
    <row r="28" spans="1:7" ht="13.2" customHeight="1" x14ac:dyDescent="0.3">
      <c r="A28" s="28" t="s">
        <v>215</v>
      </c>
    </row>
    <row r="29" spans="1:7" ht="13.2" customHeight="1" x14ac:dyDescent="0.3">
      <c r="A29" s="1" t="s">
        <v>461</v>
      </c>
      <c r="B29" s="124">
        <v>1649</v>
      </c>
      <c r="C29" s="124">
        <v>1203357</v>
      </c>
      <c r="D29" s="124">
        <v>155439407</v>
      </c>
      <c r="E29" s="124">
        <v>730</v>
      </c>
      <c r="F29" s="124">
        <v>94263</v>
      </c>
      <c r="G29" s="22">
        <v>129.16999999999999</v>
      </c>
    </row>
    <row r="30" spans="1:7" ht="13.2" customHeight="1" x14ac:dyDescent="0.3">
      <c r="A30" s="7" t="s">
        <v>251</v>
      </c>
      <c r="B30" s="125">
        <v>13</v>
      </c>
      <c r="C30" s="125">
        <v>10279</v>
      </c>
      <c r="D30" s="125">
        <v>1301786</v>
      </c>
      <c r="E30" s="125">
        <v>791</v>
      </c>
      <c r="F30" s="125">
        <v>100137</v>
      </c>
      <c r="G30" s="77">
        <v>126.65</v>
      </c>
    </row>
    <row r="31" spans="1:7" ht="13.2" customHeight="1" x14ac:dyDescent="0.3">
      <c r="A31" s="28" t="s">
        <v>216</v>
      </c>
    </row>
    <row r="32" spans="1:7" ht="13.2" customHeight="1" x14ac:dyDescent="0.3">
      <c r="A32" s="1" t="s">
        <v>461</v>
      </c>
      <c r="B32" s="124">
        <v>2951</v>
      </c>
      <c r="C32" s="124">
        <v>2466563</v>
      </c>
      <c r="D32" s="124">
        <v>220306321</v>
      </c>
      <c r="E32" s="124">
        <v>836</v>
      </c>
      <c r="F32" s="124">
        <v>74655</v>
      </c>
      <c r="G32" s="22">
        <v>89.32</v>
      </c>
    </row>
    <row r="33" spans="1:7" ht="13.2" customHeight="1" x14ac:dyDescent="0.3">
      <c r="A33" s="7" t="s">
        <v>251</v>
      </c>
      <c r="B33" s="125">
        <v>22</v>
      </c>
      <c r="C33" s="125">
        <v>21618</v>
      </c>
      <c r="D33" s="125">
        <v>1850625</v>
      </c>
      <c r="E33" s="125">
        <v>983</v>
      </c>
      <c r="F33" s="125">
        <v>84119</v>
      </c>
      <c r="G33" s="77">
        <v>85.61</v>
      </c>
    </row>
    <row r="34" spans="1:7" ht="13.2" customHeight="1" x14ac:dyDescent="0.3">
      <c r="A34" s="28" t="s">
        <v>217</v>
      </c>
    </row>
    <row r="35" spans="1:7" ht="13.2" customHeight="1" x14ac:dyDescent="0.3">
      <c r="A35" s="1" t="s">
        <v>461</v>
      </c>
      <c r="B35" s="124">
        <v>1265</v>
      </c>
      <c r="C35" s="124">
        <v>1616434</v>
      </c>
      <c r="D35" s="124">
        <v>127742328</v>
      </c>
      <c r="E35" s="124">
        <v>1278</v>
      </c>
      <c r="F35" s="124">
        <v>100982</v>
      </c>
      <c r="G35" s="22">
        <v>79.03</v>
      </c>
    </row>
    <row r="36" spans="1:7" ht="13.2" customHeight="1" x14ac:dyDescent="0.3">
      <c r="A36" s="7" t="s">
        <v>251</v>
      </c>
      <c r="B36" s="125">
        <v>28</v>
      </c>
      <c r="C36" s="125">
        <v>34347</v>
      </c>
      <c r="D36" s="125">
        <v>3066475</v>
      </c>
      <c r="E36" s="125">
        <v>1227</v>
      </c>
      <c r="F36" s="125">
        <v>109517</v>
      </c>
      <c r="G36" s="77">
        <v>89.28</v>
      </c>
    </row>
    <row r="37" spans="1:7" ht="13.2" customHeight="1" x14ac:dyDescent="0.3">
      <c r="A37" s="28" t="s">
        <v>218</v>
      </c>
    </row>
    <row r="38" spans="1:7" ht="13.2" customHeight="1" x14ac:dyDescent="0.3">
      <c r="A38" s="1" t="s">
        <v>461</v>
      </c>
      <c r="B38" s="124">
        <v>1064</v>
      </c>
      <c r="C38" s="124">
        <v>922260</v>
      </c>
      <c r="D38" s="124">
        <v>84648462</v>
      </c>
      <c r="E38" s="124">
        <v>867</v>
      </c>
      <c r="F38" s="124">
        <v>79557</v>
      </c>
      <c r="G38" s="22">
        <v>91.78</v>
      </c>
    </row>
    <row r="39" spans="1:7" ht="13.2" customHeight="1" x14ac:dyDescent="0.3">
      <c r="A39" s="7" t="s">
        <v>251</v>
      </c>
      <c r="B39" s="125">
        <v>8</v>
      </c>
      <c r="C39" s="125">
        <v>8602</v>
      </c>
      <c r="D39" s="125">
        <v>983813</v>
      </c>
      <c r="E39" s="125">
        <v>1075</v>
      </c>
      <c r="F39" s="125">
        <v>122977</v>
      </c>
      <c r="G39" s="77">
        <v>114.37</v>
      </c>
    </row>
    <row r="40" spans="1:7" ht="13.2" customHeight="1" x14ac:dyDescent="0.3">
      <c r="A40" s="28" t="s">
        <v>219</v>
      </c>
    </row>
    <row r="41" spans="1:7" ht="13.2" customHeight="1" x14ac:dyDescent="0.3">
      <c r="A41" s="1" t="s">
        <v>461</v>
      </c>
      <c r="B41" s="124">
        <v>3990</v>
      </c>
      <c r="C41" s="124">
        <v>2124779</v>
      </c>
      <c r="D41" s="124">
        <v>586819718</v>
      </c>
      <c r="E41" s="124">
        <v>533</v>
      </c>
      <c r="F41" s="124">
        <v>147073</v>
      </c>
      <c r="G41" s="22">
        <v>276.18</v>
      </c>
    </row>
    <row r="42" spans="1:7" ht="13.2" customHeight="1" x14ac:dyDescent="0.3">
      <c r="A42" s="7" t="s">
        <v>251</v>
      </c>
      <c r="B42" s="125">
        <v>54</v>
      </c>
      <c r="C42" s="125">
        <v>39585</v>
      </c>
      <c r="D42" s="125">
        <v>6671001</v>
      </c>
      <c r="E42" s="125">
        <v>733</v>
      </c>
      <c r="F42" s="125">
        <v>123537</v>
      </c>
      <c r="G42" s="77">
        <v>168.52</v>
      </c>
    </row>
    <row r="43" spans="1:7" ht="13.2" customHeight="1" x14ac:dyDescent="0.3">
      <c r="A43" s="28" t="s">
        <v>220</v>
      </c>
    </row>
    <row r="44" spans="1:7" ht="13.2" customHeight="1" x14ac:dyDescent="0.3">
      <c r="A44" s="1" t="s">
        <v>461</v>
      </c>
      <c r="B44" s="124">
        <v>7391</v>
      </c>
      <c r="C44" s="124">
        <v>7277258</v>
      </c>
      <c r="D44" s="124">
        <v>522168234</v>
      </c>
      <c r="E44" s="124">
        <v>985</v>
      </c>
      <c r="F44" s="124">
        <v>70649</v>
      </c>
      <c r="G44" s="22">
        <v>71.75</v>
      </c>
    </row>
    <row r="45" spans="1:7" ht="13.2" customHeight="1" x14ac:dyDescent="0.3">
      <c r="A45" s="7" t="s">
        <v>251</v>
      </c>
      <c r="B45" s="125">
        <v>291</v>
      </c>
      <c r="C45" s="125">
        <v>296477</v>
      </c>
      <c r="D45" s="125">
        <v>20574209</v>
      </c>
      <c r="E45" s="125">
        <v>1019</v>
      </c>
      <c r="F45" s="125">
        <v>70702</v>
      </c>
      <c r="G45" s="77">
        <v>69.400000000000006</v>
      </c>
    </row>
    <row r="46" spans="1:7" ht="13.2" customHeight="1" x14ac:dyDescent="0.3">
      <c r="A46" s="28" t="s">
        <v>221</v>
      </c>
    </row>
    <row r="47" spans="1:7" ht="13.2" customHeight="1" x14ac:dyDescent="0.3">
      <c r="A47" s="1" t="s">
        <v>461</v>
      </c>
      <c r="B47" s="124">
        <v>1159</v>
      </c>
      <c r="C47" s="124">
        <v>359430</v>
      </c>
      <c r="D47" s="124">
        <v>108669165</v>
      </c>
      <c r="E47" s="124">
        <v>310</v>
      </c>
      <c r="F47" s="124">
        <v>93761</v>
      </c>
      <c r="G47" s="22">
        <v>302.33999999999997</v>
      </c>
    </row>
    <row r="48" spans="1:7" ht="13.2" customHeight="1" x14ac:dyDescent="0.3">
      <c r="A48" s="7" t="s">
        <v>251</v>
      </c>
      <c r="B48" s="125">
        <v>56</v>
      </c>
      <c r="C48" s="125">
        <v>19752</v>
      </c>
      <c r="D48" s="125">
        <v>5625890</v>
      </c>
      <c r="E48" s="125">
        <v>353</v>
      </c>
      <c r="F48" s="125">
        <v>100462</v>
      </c>
      <c r="G48" s="77">
        <v>284.83</v>
      </c>
    </row>
    <row r="49" spans="1:7" ht="13.2" customHeight="1" x14ac:dyDescent="0.3">
      <c r="A49" s="28" t="s">
        <v>307</v>
      </c>
    </row>
    <row r="50" spans="1:7" ht="13.2" customHeight="1" x14ac:dyDescent="0.3">
      <c r="A50" s="1" t="s">
        <v>461</v>
      </c>
      <c r="B50" s="124">
        <v>1347</v>
      </c>
      <c r="C50" s="124">
        <v>1188164</v>
      </c>
      <c r="D50" s="124">
        <v>97155455</v>
      </c>
      <c r="E50" s="124">
        <v>882</v>
      </c>
      <c r="F50" s="124">
        <v>72127</v>
      </c>
      <c r="G50" s="22">
        <v>81.77</v>
      </c>
    </row>
    <row r="51" spans="1:7" ht="13.2" customHeight="1" x14ac:dyDescent="0.3">
      <c r="A51" s="7" t="s">
        <v>251</v>
      </c>
      <c r="B51" s="125">
        <v>20</v>
      </c>
      <c r="C51" s="125">
        <v>20070</v>
      </c>
      <c r="D51" s="125">
        <v>1634974</v>
      </c>
      <c r="E51" s="125">
        <v>1004</v>
      </c>
      <c r="F51" s="125">
        <v>81749</v>
      </c>
      <c r="G51" s="77">
        <v>81.459999999999994</v>
      </c>
    </row>
    <row r="52" spans="1:7" ht="13.2" customHeight="1" x14ac:dyDescent="0.3">
      <c r="A52" s="28" t="s">
        <v>223</v>
      </c>
    </row>
    <row r="53" spans="1:7" ht="13.2" customHeight="1" x14ac:dyDescent="0.3">
      <c r="A53" s="1" t="s">
        <v>461</v>
      </c>
      <c r="B53" s="124">
        <v>3029</v>
      </c>
      <c r="C53" s="124">
        <v>2024462</v>
      </c>
      <c r="D53" s="124">
        <v>150661611</v>
      </c>
      <c r="E53" s="124">
        <v>668</v>
      </c>
      <c r="F53" s="124">
        <v>49740</v>
      </c>
      <c r="G53" s="22">
        <v>74.42</v>
      </c>
    </row>
    <row r="54" spans="1:7" ht="13.2" customHeight="1" x14ac:dyDescent="0.3">
      <c r="A54" s="7" t="s">
        <v>251</v>
      </c>
      <c r="B54" s="125">
        <v>35</v>
      </c>
      <c r="C54" s="125">
        <v>36837</v>
      </c>
      <c r="D54" s="125">
        <v>2721231</v>
      </c>
      <c r="E54" s="125">
        <v>1052</v>
      </c>
      <c r="F54" s="125">
        <v>77749</v>
      </c>
      <c r="G54" s="77">
        <v>73.87</v>
      </c>
    </row>
    <row r="55" spans="1:7" ht="13.2" customHeight="1" x14ac:dyDescent="0.3">
      <c r="A55" s="28" t="s">
        <v>171</v>
      </c>
    </row>
    <row r="56" spans="1:7" ht="13.2" customHeight="1" x14ac:dyDescent="0.3">
      <c r="A56" s="1" t="s">
        <v>461</v>
      </c>
      <c r="B56" s="124">
        <v>7600</v>
      </c>
      <c r="C56" s="124">
        <v>7501516</v>
      </c>
      <c r="D56" s="124">
        <v>454549535</v>
      </c>
      <c r="E56" s="124">
        <v>987</v>
      </c>
      <c r="F56" s="124">
        <v>59809</v>
      </c>
      <c r="G56" s="22">
        <v>60.59</v>
      </c>
    </row>
    <row r="57" spans="1:7" ht="13.2" customHeight="1" x14ac:dyDescent="0.3">
      <c r="A57" s="7" t="s">
        <v>251</v>
      </c>
      <c r="B57" s="125">
        <v>102</v>
      </c>
      <c r="C57" s="125">
        <v>126249</v>
      </c>
      <c r="D57" s="125">
        <v>8177922</v>
      </c>
      <c r="E57" s="125">
        <v>1238</v>
      </c>
      <c r="F57" s="125">
        <v>80176</v>
      </c>
      <c r="G57" s="77">
        <v>64.78</v>
      </c>
    </row>
    <row r="58" spans="1:7" ht="13.2" customHeight="1" x14ac:dyDescent="0.3">
      <c r="A58" s="28" t="s">
        <v>224</v>
      </c>
    </row>
    <row r="59" spans="1:7" ht="13.2" customHeight="1" x14ac:dyDescent="0.3">
      <c r="A59" s="1" t="s">
        <v>461</v>
      </c>
      <c r="B59" s="124">
        <v>585</v>
      </c>
      <c r="C59" s="124">
        <v>423502</v>
      </c>
      <c r="D59" s="124">
        <v>27253636</v>
      </c>
      <c r="E59" s="124">
        <v>724</v>
      </c>
      <c r="F59" s="124">
        <v>46587</v>
      </c>
      <c r="G59" s="22">
        <v>64.349999999999994</v>
      </c>
    </row>
    <row r="60" spans="1:7" ht="13.2" customHeight="1" x14ac:dyDescent="0.3">
      <c r="A60" s="7" t="s">
        <v>251</v>
      </c>
      <c r="B60" s="125">
        <v>8</v>
      </c>
      <c r="C60" s="125">
        <v>6854</v>
      </c>
      <c r="D60" s="125">
        <v>437506</v>
      </c>
      <c r="E60" s="125">
        <v>857</v>
      </c>
      <c r="F60" s="125">
        <v>54688</v>
      </c>
      <c r="G60" s="77">
        <v>63.83</v>
      </c>
    </row>
    <row r="61" spans="1:7" ht="13.2" customHeight="1" x14ac:dyDescent="0.3">
      <c r="A61" s="28" t="s">
        <v>225</v>
      </c>
    </row>
    <row r="62" spans="1:7" ht="13.2" customHeight="1" x14ac:dyDescent="0.3">
      <c r="A62" s="1" t="s">
        <v>461</v>
      </c>
      <c r="B62" s="124">
        <v>2076</v>
      </c>
      <c r="C62" s="124">
        <v>1185977</v>
      </c>
      <c r="D62" s="124">
        <v>113443981</v>
      </c>
      <c r="E62" s="124">
        <v>571</v>
      </c>
      <c r="F62" s="124">
        <v>54645</v>
      </c>
      <c r="G62" s="22">
        <v>95.65</v>
      </c>
    </row>
    <row r="63" spans="1:7" ht="13.2" customHeight="1" x14ac:dyDescent="0.3">
      <c r="A63" s="7" t="s">
        <v>251</v>
      </c>
      <c r="B63" s="125">
        <v>53</v>
      </c>
      <c r="C63" s="125">
        <v>35411</v>
      </c>
      <c r="D63" s="125">
        <v>3304035</v>
      </c>
      <c r="E63" s="125">
        <v>668</v>
      </c>
      <c r="F63" s="125">
        <v>62340</v>
      </c>
      <c r="G63" s="77">
        <v>93.31</v>
      </c>
    </row>
    <row r="64" spans="1:7" ht="13.2" customHeight="1" x14ac:dyDescent="0.3">
      <c r="A64" s="28" t="s">
        <v>226</v>
      </c>
    </row>
    <row r="65" spans="1:7" ht="13.2" customHeight="1" x14ac:dyDescent="0.3">
      <c r="A65" s="1" t="s">
        <v>461</v>
      </c>
      <c r="B65" s="124">
        <v>2102</v>
      </c>
      <c r="C65" s="124">
        <v>120496</v>
      </c>
      <c r="D65" s="124">
        <v>59910944</v>
      </c>
      <c r="E65" s="124">
        <v>57</v>
      </c>
      <c r="F65" s="124">
        <v>28502</v>
      </c>
      <c r="G65" s="22">
        <v>497.2</v>
      </c>
    </row>
    <row r="66" spans="1:7" ht="13.2" customHeight="1" x14ac:dyDescent="0.3">
      <c r="A66" s="7" t="s">
        <v>251</v>
      </c>
      <c r="B66" s="125">
        <v>118</v>
      </c>
      <c r="C66" s="125">
        <v>8356</v>
      </c>
      <c r="D66" s="125">
        <v>3975129</v>
      </c>
      <c r="E66" s="125">
        <v>71</v>
      </c>
      <c r="F66" s="125">
        <v>33688</v>
      </c>
      <c r="G66" s="77">
        <v>475.72</v>
      </c>
    </row>
    <row r="67" spans="1:7" ht="13.2" customHeight="1" x14ac:dyDescent="0.3">
      <c r="A67" s="28" t="s">
        <v>227</v>
      </c>
    </row>
    <row r="68" spans="1:7" ht="13.2" customHeight="1" x14ac:dyDescent="0.3">
      <c r="A68" s="1" t="s">
        <v>461</v>
      </c>
      <c r="B68" s="124">
        <v>34698</v>
      </c>
      <c r="C68" s="124">
        <v>1741869</v>
      </c>
      <c r="D68" s="124">
        <v>925550850</v>
      </c>
      <c r="E68" s="124">
        <v>50</v>
      </c>
      <c r="F68" s="124">
        <v>26674</v>
      </c>
      <c r="G68" s="22">
        <v>531.36</v>
      </c>
    </row>
    <row r="69" spans="1:7" ht="13.2" customHeight="1" x14ac:dyDescent="0.3">
      <c r="A69" s="7" t="s">
        <v>251</v>
      </c>
      <c r="B69" s="125">
        <v>724</v>
      </c>
      <c r="C69" s="125">
        <v>41836</v>
      </c>
      <c r="D69" s="125">
        <v>21397024</v>
      </c>
      <c r="E69" s="125">
        <v>58</v>
      </c>
      <c r="F69" s="125">
        <v>29554</v>
      </c>
      <c r="G69" s="77">
        <v>511.45</v>
      </c>
    </row>
    <row r="70" spans="1:7" ht="13.2" customHeight="1" x14ac:dyDescent="0.3">
      <c r="A70" s="28" t="s">
        <v>308</v>
      </c>
    </row>
    <row r="71" spans="1:7" ht="13.2" customHeight="1" x14ac:dyDescent="0.3">
      <c r="A71" s="1" t="s">
        <v>461</v>
      </c>
      <c r="B71" s="124">
        <v>3879</v>
      </c>
      <c r="C71" s="124">
        <v>5677753</v>
      </c>
      <c r="D71" s="124">
        <v>440375643</v>
      </c>
      <c r="E71" s="124">
        <v>1464</v>
      </c>
      <c r="F71" s="124">
        <v>113528</v>
      </c>
      <c r="G71" s="22">
        <v>77.56</v>
      </c>
    </row>
    <row r="72" spans="1:7" ht="13.2" customHeight="1" x14ac:dyDescent="0.3">
      <c r="A72" s="7" t="s">
        <v>251</v>
      </c>
      <c r="B72" s="125">
        <v>13</v>
      </c>
      <c r="C72" s="125">
        <v>13318</v>
      </c>
      <c r="D72" s="125">
        <v>984536</v>
      </c>
      <c r="E72" s="125">
        <v>1024</v>
      </c>
      <c r="F72" s="125">
        <v>75734</v>
      </c>
      <c r="G72" s="77">
        <v>73.930000000000007</v>
      </c>
    </row>
    <row r="73" spans="1:7" ht="13.2" customHeight="1" x14ac:dyDescent="0.3">
      <c r="A73" s="28" t="s">
        <v>172</v>
      </c>
    </row>
    <row r="74" spans="1:7" ht="13.2" customHeight="1" x14ac:dyDescent="0.3">
      <c r="A74" s="1" t="s">
        <v>461</v>
      </c>
      <c r="B74" s="124">
        <v>3238</v>
      </c>
      <c r="C74" s="124">
        <v>3512063</v>
      </c>
      <c r="D74" s="124">
        <v>198072961</v>
      </c>
      <c r="E74" s="124">
        <v>1085</v>
      </c>
      <c r="F74" s="124">
        <v>61171</v>
      </c>
      <c r="G74" s="22">
        <v>56.4</v>
      </c>
    </row>
    <row r="75" spans="1:7" ht="13.2" customHeight="1" x14ac:dyDescent="0.3">
      <c r="A75" s="10" t="s">
        <v>251</v>
      </c>
      <c r="B75" s="126">
        <v>54</v>
      </c>
      <c r="C75" s="126">
        <v>67792</v>
      </c>
      <c r="D75" s="126">
        <v>3812257</v>
      </c>
      <c r="E75" s="126">
        <v>1255</v>
      </c>
      <c r="F75" s="126">
        <v>70597</v>
      </c>
      <c r="G75" s="26">
        <v>56.23</v>
      </c>
    </row>
    <row r="76" spans="1:7" ht="169.2" customHeight="1" x14ac:dyDescent="0.3">
      <c r="A76" s="165" t="s">
        <v>603</v>
      </c>
      <c r="B76" s="166"/>
      <c r="C76" s="166"/>
      <c r="D76" s="166"/>
      <c r="E76" s="166"/>
      <c r="F76" s="166"/>
      <c r="G76" s="166"/>
    </row>
    <row r="77" spans="1:7" ht="13.2" customHeight="1" x14ac:dyDescent="0.3"/>
    <row r="78" spans="1:7" ht="13.2" customHeight="1" x14ac:dyDescent="0.3"/>
    <row r="79" spans="1:7" ht="13.2" customHeight="1" x14ac:dyDescent="0.3"/>
    <row r="80" spans="1: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F3:F6"/>
    <mergeCell ref="G3:G6"/>
    <mergeCell ref="A76:G76"/>
    <mergeCell ref="A2:G2"/>
    <mergeCell ref="A3:A6"/>
    <mergeCell ref="B3:B6"/>
    <mergeCell ref="C3:C6"/>
    <mergeCell ref="D3:D6"/>
    <mergeCell ref="E3:E6"/>
  </mergeCells>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90"/>
  <sheetViews>
    <sheetView showGridLines="0" workbookViewId="0"/>
  </sheetViews>
  <sheetFormatPr baseColWidth="10" defaultRowHeight="14.4" x14ac:dyDescent="0.3"/>
  <cols>
    <col min="1" max="1" width="47.6640625" customWidth="1"/>
    <col min="2" max="7" width="15.6640625" customWidth="1"/>
  </cols>
  <sheetData>
    <row r="1" spans="1:15" ht="13.2" customHeight="1" x14ac:dyDescent="0.3">
      <c r="A1" s="2" t="s">
        <v>467</v>
      </c>
      <c r="J1" s="14" t="str">
        <f>HYPERLINK("#'Verzeichnis'!A1", "Zurück zum Verzeichnis")</f>
        <v>Zurück zum Verzeichnis</v>
      </c>
      <c r="O1" s="1"/>
    </row>
    <row r="2" spans="1:15" ht="25.95" customHeight="1" x14ac:dyDescent="0.3">
      <c r="A2" s="170" t="s">
        <v>52</v>
      </c>
      <c r="B2" s="166"/>
      <c r="C2" s="166"/>
      <c r="D2" s="166"/>
      <c r="E2" s="166"/>
      <c r="F2" s="166"/>
      <c r="G2" s="166"/>
    </row>
    <row r="3" spans="1:15" ht="13.2" customHeight="1" x14ac:dyDescent="0.3">
      <c r="A3" s="174" t="s">
        <v>468</v>
      </c>
      <c r="B3" s="167" t="s">
        <v>454</v>
      </c>
      <c r="C3" s="167" t="s">
        <v>455</v>
      </c>
      <c r="D3" s="167" t="s">
        <v>456</v>
      </c>
      <c r="E3" s="167" t="s">
        <v>457</v>
      </c>
      <c r="F3" s="167" t="s">
        <v>458</v>
      </c>
      <c r="G3" s="167" t="s">
        <v>571</v>
      </c>
    </row>
    <row r="4" spans="1:15" ht="13.2" customHeight="1" x14ac:dyDescent="0.3">
      <c r="A4" s="166"/>
      <c r="B4" s="167"/>
      <c r="C4" s="167"/>
      <c r="D4" s="167"/>
      <c r="E4" s="167"/>
      <c r="F4" s="167"/>
      <c r="G4" s="167"/>
    </row>
    <row r="5" spans="1:15" ht="13.2" customHeight="1" x14ac:dyDescent="0.3">
      <c r="A5" s="166"/>
      <c r="B5" s="167"/>
      <c r="C5" s="167"/>
      <c r="D5" s="167"/>
      <c r="E5" s="167"/>
      <c r="F5" s="167"/>
      <c r="G5" s="167"/>
    </row>
    <row r="6" spans="1:15" ht="13.2" customHeight="1" x14ac:dyDescent="0.3">
      <c r="A6" s="166"/>
      <c r="B6" s="167"/>
      <c r="C6" s="167"/>
      <c r="D6" s="167"/>
      <c r="E6" s="167"/>
      <c r="F6" s="167"/>
      <c r="G6" s="167"/>
    </row>
    <row r="7" spans="1:15" ht="13.2" customHeight="1" x14ac:dyDescent="0.3">
      <c r="A7" s="28" t="s">
        <v>213</v>
      </c>
    </row>
    <row r="8" spans="1:15" ht="13.2" customHeight="1" x14ac:dyDescent="0.3">
      <c r="A8" s="1" t="s">
        <v>461</v>
      </c>
      <c r="B8" s="124">
        <v>54526</v>
      </c>
      <c r="C8" s="124">
        <v>45388148</v>
      </c>
      <c r="D8" s="124">
        <v>3310149292</v>
      </c>
      <c r="E8" s="124">
        <v>832</v>
      </c>
      <c r="F8" s="124">
        <v>60708</v>
      </c>
      <c r="G8" s="22">
        <v>72.930000000000007</v>
      </c>
    </row>
    <row r="9" spans="1:15" ht="13.2" customHeight="1" x14ac:dyDescent="0.3">
      <c r="A9" s="7" t="s">
        <v>251</v>
      </c>
      <c r="B9" s="125">
        <v>1113</v>
      </c>
      <c r="C9" s="125">
        <v>1135994</v>
      </c>
      <c r="D9" s="125">
        <v>79995264</v>
      </c>
      <c r="E9" s="125">
        <v>1021</v>
      </c>
      <c r="F9" s="125">
        <v>71874</v>
      </c>
      <c r="G9" s="77">
        <v>70.42</v>
      </c>
    </row>
    <row r="10" spans="1:15" ht="13.2" customHeight="1" x14ac:dyDescent="0.3">
      <c r="A10" s="28" t="s">
        <v>214</v>
      </c>
    </row>
    <row r="11" spans="1:15" ht="13.2" customHeight="1" x14ac:dyDescent="0.3">
      <c r="A11" s="1" t="s">
        <v>461</v>
      </c>
      <c r="B11" s="124">
        <v>3423</v>
      </c>
      <c r="C11" s="124">
        <v>792241</v>
      </c>
      <c r="D11" s="124">
        <v>149716945</v>
      </c>
      <c r="E11" s="124">
        <v>231</v>
      </c>
      <c r="F11" s="124">
        <v>43739</v>
      </c>
      <c r="G11" s="22">
        <v>188.98</v>
      </c>
    </row>
    <row r="12" spans="1:15" ht="13.2" customHeight="1" x14ac:dyDescent="0.3">
      <c r="A12" s="7" t="s">
        <v>251</v>
      </c>
      <c r="B12" s="125">
        <v>36</v>
      </c>
      <c r="C12" s="125">
        <v>11571</v>
      </c>
      <c r="D12" s="125">
        <v>2160087</v>
      </c>
      <c r="E12" s="125">
        <v>321</v>
      </c>
      <c r="F12" s="125">
        <v>60002</v>
      </c>
      <c r="G12" s="77">
        <v>186.68</v>
      </c>
    </row>
    <row r="13" spans="1:15" ht="13.2" customHeight="1" x14ac:dyDescent="0.3">
      <c r="A13" s="28" t="s">
        <v>162</v>
      </c>
    </row>
    <row r="14" spans="1:15" ht="13.2" customHeight="1" x14ac:dyDescent="0.3">
      <c r="A14" s="1" t="s">
        <v>461</v>
      </c>
      <c r="B14" s="124">
        <v>6310</v>
      </c>
      <c r="C14" s="124">
        <v>7309456</v>
      </c>
      <c r="D14" s="124">
        <v>478744141</v>
      </c>
      <c r="E14" s="124">
        <v>1158</v>
      </c>
      <c r="F14" s="124">
        <v>75871</v>
      </c>
      <c r="G14" s="22">
        <v>65.5</v>
      </c>
    </row>
    <row r="15" spans="1:15" ht="13.2" customHeight="1" x14ac:dyDescent="0.3">
      <c r="A15" s="7" t="s">
        <v>251</v>
      </c>
      <c r="B15" s="125">
        <v>61</v>
      </c>
      <c r="C15" s="125">
        <v>83201</v>
      </c>
      <c r="D15" s="125">
        <v>4479002</v>
      </c>
      <c r="E15" s="125">
        <v>1364</v>
      </c>
      <c r="F15" s="125">
        <v>73426</v>
      </c>
      <c r="G15" s="77">
        <v>53.83</v>
      </c>
    </row>
    <row r="16" spans="1:15" ht="13.2" customHeight="1" x14ac:dyDescent="0.3">
      <c r="A16" s="28" t="s">
        <v>167</v>
      </c>
    </row>
    <row r="17" spans="1:7" ht="13.2" customHeight="1" x14ac:dyDescent="0.3">
      <c r="A17" s="1" t="s">
        <v>461</v>
      </c>
      <c r="B17" s="124">
        <v>4519</v>
      </c>
      <c r="C17" s="124">
        <v>3043291</v>
      </c>
      <c r="D17" s="124">
        <v>252218706</v>
      </c>
      <c r="E17" s="124">
        <v>673</v>
      </c>
      <c r="F17" s="124">
        <v>55813</v>
      </c>
      <c r="G17" s="22">
        <v>82.88</v>
      </c>
    </row>
    <row r="18" spans="1:7" ht="13.2" customHeight="1" x14ac:dyDescent="0.3">
      <c r="A18" s="7" t="s">
        <v>251</v>
      </c>
      <c r="B18" s="125">
        <v>61</v>
      </c>
      <c r="C18" s="125">
        <v>53753</v>
      </c>
      <c r="D18" s="125">
        <v>4632499</v>
      </c>
      <c r="E18" s="125">
        <v>881</v>
      </c>
      <c r="F18" s="125">
        <v>75943</v>
      </c>
      <c r="G18" s="77">
        <v>86.18</v>
      </c>
    </row>
    <row r="19" spans="1:7" ht="13.2" customHeight="1" x14ac:dyDescent="0.3">
      <c r="A19" s="28" t="s">
        <v>168</v>
      </c>
    </row>
    <row r="20" spans="1:7" ht="13.2" customHeight="1" x14ac:dyDescent="0.3">
      <c r="A20" s="1" t="s">
        <v>461</v>
      </c>
      <c r="B20" s="124">
        <v>3809</v>
      </c>
      <c r="C20" s="124">
        <v>5236884</v>
      </c>
      <c r="D20" s="124">
        <v>244009686</v>
      </c>
      <c r="E20" s="124">
        <v>1375</v>
      </c>
      <c r="F20" s="124">
        <v>64061</v>
      </c>
      <c r="G20" s="22">
        <v>46.59</v>
      </c>
    </row>
    <row r="21" spans="1:7" ht="13.2" customHeight="1" x14ac:dyDescent="0.3">
      <c r="A21" s="7" t="s">
        <v>251</v>
      </c>
      <c r="B21" s="125">
        <v>91</v>
      </c>
      <c r="C21" s="125">
        <v>136176</v>
      </c>
      <c r="D21" s="125">
        <v>6446482</v>
      </c>
      <c r="E21" s="125">
        <v>1496</v>
      </c>
      <c r="F21" s="125">
        <v>70840</v>
      </c>
      <c r="G21" s="77">
        <v>47.34</v>
      </c>
    </row>
    <row r="22" spans="1:7" ht="13.2" customHeight="1" x14ac:dyDescent="0.3">
      <c r="A22" s="28" t="s">
        <v>169</v>
      </c>
    </row>
    <row r="23" spans="1:7" ht="13.2" customHeight="1" x14ac:dyDescent="0.3">
      <c r="A23" s="1" t="s">
        <v>461</v>
      </c>
      <c r="B23" s="124">
        <v>11558</v>
      </c>
      <c r="C23" s="124">
        <v>10584750</v>
      </c>
      <c r="D23" s="124">
        <v>631969547</v>
      </c>
      <c r="E23" s="124">
        <v>916</v>
      </c>
      <c r="F23" s="124">
        <v>54678</v>
      </c>
      <c r="G23" s="22">
        <v>59.71</v>
      </c>
    </row>
    <row r="24" spans="1:7" ht="13.2" customHeight="1" x14ac:dyDescent="0.3">
      <c r="A24" s="7" t="s">
        <v>251</v>
      </c>
      <c r="B24" s="125">
        <v>358</v>
      </c>
      <c r="C24" s="125">
        <v>319227</v>
      </c>
      <c r="D24" s="125">
        <v>19918487</v>
      </c>
      <c r="E24" s="125">
        <v>892</v>
      </c>
      <c r="F24" s="125">
        <v>55638</v>
      </c>
      <c r="G24" s="77">
        <v>62.4</v>
      </c>
    </row>
    <row r="25" spans="1:7" ht="13.2" customHeight="1" x14ac:dyDescent="0.3">
      <c r="A25" s="28" t="s">
        <v>170</v>
      </c>
    </row>
    <row r="26" spans="1:7" ht="13.2" customHeight="1" x14ac:dyDescent="0.3">
      <c r="A26" s="1" t="s">
        <v>461</v>
      </c>
      <c r="B26" s="124">
        <v>4197</v>
      </c>
      <c r="C26" s="124">
        <v>5480997</v>
      </c>
      <c r="D26" s="124">
        <v>276516904</v>
      </c>
      <c r="E26" s="124">
        <v>1306</v>
      </c>
      <c r="F26" s="124">
        <v>65884</v>
      </c>
      <c r="G26" s="22">
        <v>50.45</v>
      </c>
    </row>
    <row r="27" spans="1:7" ht="13.2" customHeight="1" x14ac:dyDescent="0.3">
      <c r="A27" s="7" t="s">
        <v>251</v>
      </c>
      <c r="B27" s="125">
        <v>126</v>
      </c>
      <c r="C27" s="125">
        <v>190078</v>
      </c>
      <c r="D27" s="125">
        <v>9202482</v>
      </c>
      <c r="E27" s="125">
        <v>1509</v>
      </c>
      <c r="F27" s="125">
        <v>73036</v>
      </c>
      <c r="G27" s="77">
        <v>48.41</v>
      </c>
    </row>
    <row r="28" spans="1:7" ht="13.2" customHeight="1" x14ac:dyDescent="0.3">
      <c r="A28" s="28" t="s">
        <v>215</v>
      </c>
    </row>
    <row r="29" spans="1:7" ht="13.2" customHeight="1" x14ac:dyDescent="0.3">
      <c r="A29" s="1" t="s">
        <v>461</v>
      </c>
      <c r="B29" s="124">
        <v>1666</v>
      </c>
      <c r="C29" s="124">
        <v>1125449</v>
      </c>
      <c r="D29" s="124">
        <v>144630936</v>
      </c>
      <c r="E29" s="124">
        <v>676</v>
      </c>
      <c r="F29" s="124">
        <v>86813</v>
      </c>
      <c r="G29" s="22">
        <v>128.51</v>
      </c>
    </row>
    <row r="30" spans="1:7" ht="13.2" customHeight="1" x14ac:dyDescent="0.3">
      <c r="A30" s="7" t="s">
        <v>251</v>
      </c>
      <c r="B30" s="125">
        <v>12</v>
      </c>
      <c r="C30" s="125">
        <v>9442</v>
      </c>
      <c r="D30" s="125">
        <v>1172090</v>
      </c>
      <c r="E30" s="125">
        <v>787</v>
      </c>
      <c r="F30" s="125">
        <v>97674</v>
      </c>
      <c r="G30" s="77">
        <v>124.14</v>
      </c>
    </row>
    <row r="31" spans="1:7" ht="13.2" customHeight="1" x14ac:dyDescent="0.3">
      <c r="A31" s="28" t="s">
        <v>216</v>
      </c>
    </row>
    <row r="32" spans="1:7" ht="13.2" customHeight="1" x14ac:dyDescent="0.3">
      <c r="A32" s="1" t="s">
        <v>461</v>
      </c>
      <c r="B32" s="124">
        <v>2973</v>
      </c>
      <c r="C32" s="124">
        <v>2271559</v>
      </c>
      <c r="D32" s="124">
        <v>211512929</v>
      </c>
      <c r="E32" s="124">
        <v>764</v>
      </c>
      <c r="F32" s="124">
        <v>71145</v>
      </c>
      <c r="G32" s="22">
        <v>93.11</v>
      </c>
    </row>
    <row r="33" spans="1:7" ht="13.2" customHeight="1" x14ac:dyDescent="0.3">
      <c r="A33" s="7" t="s">
        <v>251</v>
      </c>
      <c r="B33" s="125">
        <v>22</v>
      </c>
      <c r="C33" s="125">
        <v>20803</v>
      </c>
      <c r="D33" s="125">
        <v>1758735</v>
      </c>
      <c r="E33" s="125">
        <v>946</v>
      </c>
      <c r="F33" s="125">
        <v>79943</v>
      </c>
      <c r="G33" s="77">
        <v>84.54</v>
      </c>
    </row>
    <row r="34" spans="1:7" ht="13.2" customHeight="1" x14ac:dyDescent="0.3">
      <c r="A34" s="28" t="s">
        <v>217</v>
      </c>
    </row>
    <row r="35" spans="1:7" ht="13.2" customHeight="1" x14ac:dyDescent="0.3">
      <c r="A35" s="1" t="s">
        <v>461</v>
      </c>
      <c r="B35" s="124">
        <v>1270</v>
      </c>
      <c r="C35" s="124">
        <v>1534395</v>
      </c>
      <c r="D35" s="124">
        <v>124782301</v>
      </c>
      <c r="E35" s="124">
        <v>1208</v>
      </c>
      <c r="F35" s="124">
        <v>98254</v>
      </c>
      <c r="G35" s="22">
        <v>81.319999999999993</v>
      </c>
    </row>
    <row r="36" spans="1:7" ht="13.2" customHeight="1" x14ac:dyDescent="0.3">
      <c r="A36" s="7" t="s">
        <v>251</v>
      </c>
      <c r="B36" s="125">
        <v>27</v>
      </c>
      <c r="C36" s="125">
        <v>32805</v>
      </c>
      <c r="D36" s="125">
        <v>3129616</v>
      </c>
      <c r="E36" s="125">
        <v>1215</v>
      </c>
      <c r="F36" s="125">
        <v>115912</v>
      </c>
      <c r="G36" s="77">
        <v>95.4</v>
      </c>
    </row>
    <row r="37" spans="1:7" ht="13.2" customHeight="1" x14ac:dyDescent="0.3">
      <c r="A37" s="28" t="s">
        <v>218</v>
      </c>
    </row>
    <row r="38" spans="1:7" ht="13.2" customHeight="1" x14ac:dyDescent="0.3">
      <c r="A38" s="1" t="s">
        <v>461</v>
      </c>
      <c r="B38" s="124">
        <v>1062</v>
      </c>
      <c r="C38" s="124">
        <v>861632</v>
      </c>
      <c r="D38" s="124">
        <v>79051170</v>
      </c>
      <c r="E38" s="124">
        <v>811</v>
      </c>
      <c r="F38" s="124">
        <v>74436</v>
      </c>
      <c r="G38" s="22">
        <v>91.75</v>
      </c>
    </row>
    <row r="39" spans="1:7" ht="13.2" customHeight="1" x14ac:dyDescent="0.3">
      <c r="A39" s="7" t="s">
        <v>251</v>
      </c>
      <c r="B39" s="125">
        <v>8</v>
      </c>
      <c r="C39" s="125">
        <v>8098</v>
      </c>
      <c r="D39" s="125">
        <v>904995</v>
      </c>
      <c r="E39" s="125">
        <v>1012</v>
      </c>
      <c r="F39" s="125">
        <v>113124</v>
      </c>
      <c r="G39" s="77">
        <v>111.76</v>
      </c>
    </row>
    <row r="40" spans="1:7" ht="13.2" customHeight="1" x14ac:dyDescent="0.3">
      <c r="A40" s="28" t="s">
        <v>219</v>
      </c>
    </row>
    <row r="41" spans="1:7" ht="13.2" customHeight="1" x14ac:dyDescent="0.3">
      <c r="A41" s="1" t="s">
        <v>461</v>
      </c>
      <c r="B41" s="124">
        <v>4000</v>
      </c>
      <c r="C41" s="124">
        <v>2048569</v>
      </c>
      <c r="D41" s="124">
        <v>584830108</v>
      </c>
      <c r="E41" s="124">
        <v>512</v>
      </c>
      <c r="F41" s="124">
        <v>146208</v>
      </c>
      <c r="G41" s="22">
        <v>285.48</v>
      </c>
    </row>
    <row r="42" spans="1:7" ht="13.2" customHeight="1" x14ac:dyDescent="0.3">
      <c r="A42" s="7" t="s">
        <v>251</v>
      </c>
      <c r="B42" s="125">
        <v>55</v>
      </c>
      <c r="C42" s="125">
        <v>37565</v>
      </c>
      <c r="D42" s="125">
        <v>6614641</v>
      </c>
      <c r="E42" s="125">
        <v>683</v>
      </c>
      <c r="F42" s="125">
        <v>120266</v>
      </c>
      <c r="G42" s="77">
        <v>176.09</v>
      </c>
    </row>
    <row r="43" spans="1:7" ht="13.2" customHeight="1" x14ac:dyDescent="0.3">
      <c r="A43" s="28" t="s">
        <v>220</v>
      </c>
    </row>
    <row r="44" spans="1:7" ht="13.2" customHeight="1" x14ac:dyDescent="0.3">
      <c r="A44" s="1" t="s">
        <v>461</v>
      </c>
      <c r="B44" s="124">
        <v>7447</v>
      </c>
      <c r="C44" s="124">
        <v>6853920</v>
      </c>
      <c r="D44" s="124">
        <v>499619657</v>
      </c>
      <c r="E44" s="124">
        <v>920</v>
      </c>
      <c r="F44" s="124">
        <v>67090</v>
      </c>
      <c r="G44" s="22">
        <v>72.900000000000006</v>
      </c>
    </row>
    <row r="45" spans="1:7" ht="13.2" customHeight="1" x14ac:dyDescent="0.3">
      <c r="A45" s="7" t="s">
        <v>251</v>
      </c>
      <c r="B45" s="125">
        <v>296</v>
      </c>
      <c r="C45" s="125">
        <v>281046</v>
      </c>
      <c r="D45" s="125">
        <v>19670925</v>
      </c>
      <c r="E45" s="125">
        <v>949</v>
      </c>
      <c r="F45" s="125">
        <v>66456</v>
      </c>
      <c r="G45" s="77">
        <v>69.989999999999995</v>
      </c>
    </row>
    <row r="46" spans="1:7" ht="13.2" customHeight="1" x14ac:dyDescent="0.3">
      <c r="A46" s="28" t="s">
        <v>221</v>
      </c>
    </row>
    <row r="47" spans="1:7" ht="13.2" customHeight="1" x14ac:dyDescent="0.3">
      <c r="A47" s="1" t="s">
        <v>461</v>
      </c>
      <c r="B47" s="124">
        <v>1159</v>
      </c>
      <c r="C47" s="124">
        <v>354378</v>
      </c>
      <c r="D47" s="124">
        <v>110370858</v>
      </c>
      <c r="E47" s="124">
        <v>306</v>
      </c>
      <c r="F47" s="124">
        <v>95229</v>
      </c>
      <c r="G47" s="22">
        <v>311.45</v>
      </c>
    </row>
    <row r="48" spans="1:7" ht="13.2" customHeight="1" x14ac:dyDescent="0.3">
      <c r="A48" s="7" t="s">
        <v>251</v>
      </c>
      <c r="B48" s="125">
        <v>57</v>
      </c>
      <c r="C48" s="125">
        <v>19550</v>
      </c>
      <c r="D48" s="125">
        <v>5535388</v>
      </c>
      <c r="E48" s="125">
        <v>343</v>
      </c>
      <c r="F48" s="125">
        <v>97112</v>
      </c>
      <c r="G48" s="77">
        <v>283.14</v>
      </c>
    </row>
    <row r="49" spans="1:7" ht="13.2" customHeight="1" x14ac:dyDescent="0.3">
      <c r="A49" s="28" t="s">
        <v>307</v>
      </c>
    </row>
    <row r="50" spans="1:7" ht="13.2" customHeight="1" x14ac:dyDescent="0.3">
      <c r="A50" s="1" t="s">
        <v>461</v>
      </c>
      <c r="B50" s="124">
        <v>1319</v>
      </c>
      <c r="C50" s="124">
        <v>1122834</v>
      </c>
      <c r="D50" s="124">
        <v>93919310</v>
      </c>
      <c r="E50" s="124">
        <v>851</v>
      </c>
      <c r="F50" s="124">
        <v>71205</v>
      </c>
      <c r="G50" s="22">
        <v>83.64</v>
      </c>
    </row>
    <row r="51" spans="1:7" ht="13.2" customHeight="1" x14ac:dyDescent="0.3">
      <c r="A51" s="7" t="s">
        <v>251</v>
      </c>
      <c r="B51" s="125">
        <v>20</v>
      </c>
      <c r="C51" s="125">
        <v>18816</v>
      </c>
      <c r="D51" s="125">
        <v>1525488</v>
      </c>
      <c r="E51" s="125">
        <v>941</v>
      </c>
      <c r="F51" s="125">
        <v>76274</v>
      </c>
      <c r="G51" s="77">
        <v>81.069999999999993</v>
      </c>
    </row>
    <row r="52" spans="1:7" ht="13.2" customHeight="1" x14ac:dyDescent="0.3">
      <c r="A52" s="28" t="s">
        <v>223</v>
      </c>
    </row>
    <row r="53" spans="1:7" ht="13.2" customHeight="1" x14ac:dyDescent="0.3">
      <c r="A53" s="1" t="s">
        <v>461</v>
      </c>
      <c r="B53" s="124">
        <v>3069</v>
      </c>
      <c r="C53" s="124">
        <v>1971067</v>
      </c>
      <c r="D53" s="124">
        <v>150454394</v>
      </c>
      <c r="E53" s="124">
        <v>642</v>
      </c>
      <c r="F53" s="124">
        <v>49024</v>
      </c>
      <c r="G53" s="22">
        <v>76.33</v>
      </c>
    </row>
    <row r="54" spans="1:7" ht="13.2" customHeight="1" x14ac:dyDescent="0.3">
      <c r="A54" s="7" t="s">
        <v>251</v>
      </c>
      <c r="B54" s="125">
        <v>38</v>
      </c>
      <c r="C54" s="125">
        <v>35515</v>
      </c>
      <c r="D54" s="125">
        <v>2669648</v>
      </c>
      <c r="E54" s="125">
        <v>935</v>
      </c>
      <c r="F54" s="125">
        <v>70254</v>
      </c>
      <c r="G54" s="77">
        <v>75.17</v>
      </c>
    </row>
    <row r="55" spans="1:7" ht="13.2" customHeight="1" x14ac:dyDescent="0.3">
      <c r="A55" s="28" t="s">
        <v>171</v>
      </c>
    </row>
    <row r="56" spans="1:7" ht="13.2" customHeight="1" x14ac:dyDescent="0.3">
      <c r="A56" s="1" t="s">
        <v>461</v>
      </c>
      <c r="B56" s="124">
        <v>7680</v>
      </c>
      <c r="C56" s="124">
        <v>7252068</v>
      </c>
      <c r="D56" s="124">
        <v>439563822</v>
      </c>
      <c r="E56" s="124">
        <v>944</v>
      </c>
      <c r="F56" s="124">
        <v>57235</v>
      </c>
      <c r="G56" s="22">
        <v>60.61</v>
      </c>
    </row>
    <row r="57" spans="1:7" ht="13.2" customHeight="1" x14ac:dyDescent="0.3">
      <c r="A57" s="7" t="s">
        <v>251</v>
      </c>
      <c r="B57" s="125">
        <v>104</v>
      </c>
      <c r="C57" s="125">
        <v>123353</v>
      </c>
      <c r="D57" s="125">
        <v>7902236</v>
      </c>
      <c r="E57" s="125">
        <v>1186</v>
      </c>
      <c r="F57" s="125">
        <v>75983</v>
      </c>
      <c r="G57" s="77">
        <v>64.06</v>
      </c>
    </row>
    <row r="58" spans="1:7" ht="13.2" customHeight="1" x14ac:dyDescent="0.3">
      <c r="A58" s="28" t="s">
        <v>224</v>
      </c>
    </row>
    <row r="59" spans="1:7" ht="13.2" customHeight="1" x14ac:dyDescent="0.3">
      <c r="A59" s="1" t="s">
        <v>461</v>
      </c>
      <c r="B59" s="124">
        <v>581</v>
      </c>
      <c r="C59" s="124">
        <v>405713</v>
      </c>
      <c r="D59" s="124">
        <v>26910550</v>
      </c>
      <c r="E59" s="124">
        <v>698</v>
      </c>
      <c r="F59" s="124">
        <v>46318</v>
      </c>
      <c r="G59" s="22">
        <v>66.33</v>
      </c>
    </row>
    <row r="60" spans="1:7" ht="13.2" customHeight="1" x14ac:dyDescent="0.3">
      <c r="A60" s="7" t="s">
        <v>251</v>
      </c>
      <c r="B60" s="125">
        <v>8</v>
      </c>
      <c r="C60" s="125">
        <v>6568</v>
      </c>
      <c r="D60" s="125">
        <v>408787</v>
      </c>
      <c r="E60" s="125">
        <v>821</v>
      </c>
      <c r="F60" s="125">
        <v>51098</v>
      </c>
      <c r="G60" s="77">
        <v>62.24</v>
      </c>
    </row>
    <row r="61" spans="1:7" ht="13.2" customHeight="1" x14ac:dyDescent="0.3">
      <c r="A61" s="28" t="s">
        <v>225</v>
      </c>
    </row>
    <row r="62" spans="1:7" ht="13.2" customHeight="1" x14ac:dyDescent="0.3">
      <c r="A62" s="1" t="s">
        <v>461</v>
      </c>
      <c r="B62" s="124">
        <v>2091</v>
      </c>
      <c r="C62" s="124">
        <v>1159469</v>
      </c>
      <c r="D62" s="124">
        <v>109689476</v>
      </c>
      <c r="E62" s="124">
        <v>555</v>
      </c>
      <c r="F62" s="124">
        <v>52458</v>
      </c>
      <c r="G62" s="22">
        <v>94.6</v>
      </c>
    </row>
    <row r="63" spans="1:7" ht="13.2" customHeight="1" x14ac:dyDescent="0.3">
      <c r="A63" s="7" t="s">
        <v>251</v>
      </c>
      <c r="B63" s="125">
        <v>52</v>
      </c>
      <c r="C63" s="125">
        <v>34026</v>
      </c>
      <c r="D63" s="125">
        <v>3150506</v>
      </c>
      <c r="E63" s="125">
        <v>654</v>
      </c>
      <c r="F63" s="125">
        <v>60587</v>
      </c>
      <c r="G63" s="77">
        <v>92.59</v>
      </c>
    </row>
    <row r="64" spans="1:7" ht="13.2" customHeight="1" x14ac:dyDescent="0.3">
      <c r="A64" s="28" t="s">
        <v>226</v>
      </c>
    </row>
    <row r="65" spans="1:7" ht="13.2" customHeight="1" x14ac:dyDescent="0.3">
      <c r="A65" s="1" t="s">
        <v>461</v>
      </c>
      <c r="B65" s="124">
        <v>2099</v>
      </c>
      <c r="C65" s="124">
        <v>117555</v>
      </c>
      <c r="D65" s="124">
        <v>54088100</v>
      </c>
      <c r="E65" s="124">
        <v>56</v>
      </c>
      <c r="F65" s="124">
        <v>25769</v>
      </c>
      <c r="G65" s="22">
        <v>460.11</v>
      </c>
    </row>
    <row r="66" spans="1:7" ht="13.2" customHeight="1" x14ac:dyDescent="0.3">
      <c r="A66" s="7" t="s">
        <v>251</v>
      </c>
      <c r="B66" s="125">
        <v>118</v>
      </c>
      <c r="C66" s="125">
        <v>8195</v>
      </c>
      <c r="D66" s="125">
        <v>3552435</v>
      </c>
      <c r="E66" s="125">
        <v>69</v>
      </c>
      <c r="F66" s="125">
        <v>30105</v>
      </c>
      <c r="G66" s="77">
        <v>433.49</v>
      </c>
    </row>
    <row r="67" spans="1:7" ht="13.2" customHeight="1" x14ac:dyDescent="0.3">
      <c r="A67" s="28" t="s">
        <v>227</v>
      </c>
    </row>
    <row r="68" spans="1:7" ht="13.2" customHeight="1" x14ac:dyDescent="0.3">
      <c r="A68" s="1" t="s">
        <v>461</v>
      </c>
      <c r="B68" s="124">
        <v>34981</v>
      </c>
      <c r="C68" s="124">
        <v>1715391</v>
      </c>
      <c r="D68" s="124">
        <v>858556521</v>
      </c>
      <c r="E68" s="124">
        <v>49</v>
      </c>
      <c r="F68" s="124">
        <v>24544</v>
      </c>
      <c r="G68" s="22">
        <v>500.5</v>
      </c>
    </row>
    <row r="69" spans="1:7" ht="13.2" customHeight="1" x14ac:dyDescent="0.3">
      <c r="A69" s="7" t="s">
        <v>251</v>
      </c>
      <c r="B69" s="125">
        <v>718</v>
      </c>
      <c r="C69" s="125">
        <v>40862</v>
      </c>
      <c r="D69" s="125">
        <v>19496066</v>
      </c>
      <c r="E69" s="125">
        <v>57</v>
      </c>
      <c r="F69" s="125">
        <v>27153</v>
      </c>
      <c r="G69" s="77">
        <v>477.12</v>
      </c>
    </row>
    <row r="70" spans="1:7" ht="13.2" customHeight="1" x14ac:dyDescent="0.3">
      <c r="A70" s="28" t="s">
        <v>308</v>
      </c>
    </row>
    <row r="71" spans="1:7" ht="13.2" customHeight="1" x14ac:dyDescent="0.3">
      <c r="A71" s="1" t="s">
        <v>461</v>
      </c>
      <c r="B71" s="124">
        <v>3902</v>
      </c>
      <c r="C71" s="124">
        <v>5151889</v>
      </c>
      <c r="D71" s="124">
        <v>428350009</v>
      </c>
      <c r="E71" s="124">
        <v>1320</v>
      </c>
      <c r="F71" s="124">
        <v>109777</v>
      </c>
      <c r="G71" s="22">
        <v>83.14</v>
      </c>
    </row>
    <row r="72" spans="1:7" ht="13.2" customHeight="1" x14ac:dyDescent="0.3">
      <c r="A72" s="7" t="s">
        <v>251</v>
      </c>
      <c r="B72" s="125">
        <v>13</v>
      </c>
      <c r="C72" s="125">
        <v>12190</v>
      </c>
      <c r="D72" s="125">
        <v>952128</v>
      </c>
      <c r="E72" s="125">
        <v>938</v>
      </c>
      <c r="F72" s="125">
        <v>73241</v>
      </c>
      <c r="G72" s="77">
        <v>78.11</v>
      </c>
    </row>
    <row r="73" spans="1:7" ht="13.2" customHeight="1" x14ac:dyDescent="0.3">
      <c r="A73" s="28" t="s">
        <v>172</v>
      </c>
    </row>
    <row r="74" spans="1:7" ht="13.2" customHeight="1" x14ac:dyDescent="0.3">
      <c r="A74" s="1" t="s">
        <v>461</v>
      </c>
      <c r="B74" s="124">
        <v>3232</v>
      </c>
      <c r="C74" s="124">
        <v>3297972</v>
      </c>
      <c r="D74" s="124">
        <v>186991414</v>
      </c>
      <c r="E74" s="124">
        <v>1020</v>
      </c>
      <c r="F74" s="124">
        <v>57856</v>
      </c>
      <c r="G74" s="22">
        <v>56.7</v>
      </c>
    </row>
    <row r="75" spans="1:7" ht="13.2" customHeight="1" x14ac:dyDescent="0.3">
      <c r="A75" s="10" t="s">
        <v>251</v>
      </c>
      <c r="B75" s="126">
        <v>54</v>
      </c>
      <c r="C75" s="126">
        <v>64425</v>
      </c>
      <c r="D75" s="126">
        <v>3618816</v>
      </c>
      <c r="E75" s="126">
        <v>1193</v>
      </c>
      <c r="F75" s="126">
        <v>67015</v>
      </c>
      <c r="G75" s="26">
        <v>56.17</v>
      </c>
    </row>
    <row r="76" spans="1:7" ht="169.2" customHeight="1" x14ac:dyDescent="0.3">
      <c r="A76" s="165" t="s">
        <v>603</v>
      </c>
      <c r="B76" s="166"/>
      <c r="C76" s="166"/>
      <c r="D76" s="166"/>
      <c r="E76" s="166"/>
      <c r="F76" s="166"/>
      <c r="G76" s="166"/>
    </row>
    <row r="77" spans="1:7" ht="13.2" customHeight="1" x14ac:dyDescent="0.3"/>
    <row r="78" spans="1:7" ht="13.2" customHeight="1" x14ac:dyDescent="0.3"/>
    <row r="79" spans="1:7" ht="13.2" customHeight="1" x14ac:dyDescent="0.3"/>
    <row r="80" spans="1: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F3:F6"/>
    <mergeCell ref="G3:G6"/>
    <mergeCell ref="A76:G76"/>
    <mergeCell ref="A2:G2"/>
    <mergeCell ref="A3:A6"/>
    <mergeCell ref="B3:B6"/>
    <mergeCell ref="C3:C6"/>
    <mergeCell ref="D3:D6"/>
    <mergeCell ref="E3:E6"/>
  </mergeCells>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90"/>
  <sheetViews>
    <sheetView showGridLines="0" workbookViewId="0"/>
  </sheetViews>
  <sheetFormatPr baseColWidth="10" defaultRowHeight="14.4" x14ac:dyDescent="0.3"/>
  <cols>
    <col min="1" max="1" width="47.6640625" customWidth="1"/>
    <col min="2" max="7" width="15.6640625" customWidth="1"/>
  </cols>
  <sheetData>
    <row r="1" spans="1:15" ht="13.2" customHeight="1" x14ac:dyDescent="0.3">
      <c r="A1" s="2" t="s">
        <v>469</v>
      </c>
      <c r="J1" s="14" t="str">
        <f>HYPERLINK("#'Verzeichnis'!A1", "Zurück zum Verzeichnis")</f>
        <v>Zurück zum Verzeichnis</v>
      </c>
      <c r="O1" s="1"/>
    </row>
    <row r="2" spans="1:15" ht="25.95" customHeight="1" x14ac:dyDescent="0.3">
      <c r="A2" s="170" t="s">
        <v>53</v>
      </c>
      <c r="B2" s="166"/>
      <c r="C2" s="166"/>
      <c r="D2" s="166"/>
      <c r="E2" s="166"/>
      <c r="F2" s="166"/>
      <c r="G2" s="166"/>
    </row>
    <row r="3" spans="1:15" ht="13.2" customHeight="1" x14ac:dyDescent="0.3">
      <c r="A3" s="174" t="s">
        <v>470</v>
      </c>
      <c r="B3" s="167" t="s">
        <v>454</v>
      </c>
      <c r="C3" s="167" t="s">
        <v>455</v>
      </c>
      <c r="D3" s="167" t="s">
        <v>456</v>
      </c>
      <c r="E3" s="167" t="s">
        <v>457</v>
      </c>
      <c r="F3" s="167" t="s">
        <v>458</v>
      </c>
      <c r="G3" s="167" t="s">
        <v>571</v>
      </c>
    </row>
    <row r="4" spans="1:15" ht="13.2" customHeight="1" x14ac:dyDescent="0.3">
      <c r="A4" s="166"/>
      <c r="B4" s="167"/>
      <c r="C4" s="167"/>
      <c r="D4" s="167"/>
      <c r="E4" s="167"/>
      <c r="F4" s="167"/>
      <c r="G4" s="167"/>
    </row>
    <row r="5" spans="1:15" ht="13.2" customHeight="1" x14ac:dyDescent="0.3">
      <c r="A5" s="166"/>
      <c r="B5" s="167"/>
      <c r="C5" s="167"/>
      <c r="D5" s="167"/>
      <c r="E5" s="167"/>
      <c r="F5" s="167"/>
      <c r="G5" s="167"/>
    </row>
    <row r="6" spans="1:15" ht="13.2" customHeight="1" x14ac:dyDescent="0.3">
      <c r="A6" s="166"/>
      <c r="B6" s="167"/>
      <c r="C6" s="167"/>
      <c r="D6" s="167"/>
      <c r="E6" s="167"/>
      <c r="F6" s="167"/>
      <c r="G6" s="167"/>
    </row>
    <row r="7" spans="1:15" ht="13.2" customHeight="1" x14ac:dyDescent="0.3">
      <c r="A7" s="28" t="s">
        <v>213</v>
      </c>
    </row>
    <row r="8" spans="1:15" ht="13.2" customHeight="1" x14ac:dyDescent="0.3">
      <c r="A8" s="1" t="s">
        <v>461</v>
      </c>
      <c r="B8" s="124">
        <v>54625</v>
      </c>
      <c r="C8" s="124">
        <v>45870851</v>
      </c>
      <c r="D8" s="124">
        <v>3305093482</v>
      </c>
      <c r="E8" s="124">
        <v>840</v>
      </c>
      <c r="F8" s="124">
        <v>60505</v>
      </c>
      <c r="G8" s="22">
        <v>72.05</v>
      </c>
    </row>
    <row r="9" spans="1:15" ht="13.2" customHeight="1" x14ac:dyDescent="0.3">
      <c r="A9" s="7" t="s">
        <v>251</v>
      </c>
      <c r="B9" s="125">
        <v>1114</v>
      </c>
      <c r="C9" s="125">
        <v>1160433</v>
      </c>
      <c r="D9" s="125">
        <v>80005996</v>
      </c>
      <c r="E9" s="125">
        <v>1042</v>
      </c>
      <c r="F9" s="125">
        <v>71819</v>
      </c>
      <c r="G9" s="77">
        <v>68.94</v>
      </c>
    </row>
    <row r="10" spans="1:15" ht="13.2" customHeight="1" x14ac:dyDescent="0.3">
      <c r="A10" s="28" t="s">
        <v>214</v>
      </c>
    </row>
    <row r="11" spans="1:15" ht="13.2" customHeight="1" x14ac:dyDescent="0.3">
      <c r="A11" s="1" t="s">
        <v>461</v>
      </c>
      <c r="B11" s="124">
        <v>3418</v>
      </c>
      <c r="C11" s="124">
        <v>757594</v>
      </c>
      <c r="D11" s="124">
        <v>140750059</v>
      </c>
      <c r="E11" s="124">
        <v>222</v>
      </c>
      <c r="F11" s="124">
        <v>41179</v>
      </c>
      <c r="G11" s="22">
        <v>185.79</v>
      </c>
    </row>
    <row r="12" spans="1:15" ht="13.2" customHeight="1" x14ac:dyDescent="0.3">
      <c r="A12" s="7" t="s">
        <v>251</v>
      </c>
      <c r="B12" s="125">
        <v>36</v>
      </c>
      <c r="C12" s="125">
        <v>10815</v>
      </c>
      <c r="D12" s="125">
        <v>2017498</v>
      </c>
      <c r="E12" s="125">
        <v>300</v>
      </c>
      <c r="F12" s="125">
        <v>56042</v>
      </c>
      <c r="G12" s="77">
        <v>186.55</v>
      </c>
    </row>
    <row r="13" spans="1:15" ht="13.2" customHeight="1" x14ac:dyDescent="0.3">
      <c r="A13" s="28" t="s">
        <v>162</v>
      </c>
    </row>
    <row r="14" spans="1:15" ht="13.2" customHeight="1" x14ac:dyDescent="0.3">
      <c r="A14" s="1" t="s">
        <v>461</v>
      </c>
      <c r="B14" s="124">
        <v>6316</v>
      </c>
      <c r="C14" s="124">
        <v>7211038</v>
      </c>
      <c r="D14" s="124">
        <v>468193473</v>
      </c>
      <c r="E14" s="124">
        <v>1142</v>
      </c>
      <c r="F14" s="124">
        <v>74128</v>
      </c>
      <c r="G14" s="22">
        <v>64.930000000000007</v>
      </c>
    </row>
    <row r="15" spans="1:15" ht="13.2" customHeight="1" x14ac:dyDescent="0.3">
      <c r="A15" s="7" t="s">
        <v>251</v>
      </c>
      <c r="B15" s="125">
        <v>61</v>
      </c>
      <c r="C15" s="125">
        <v>80096</v>
      </c>
      <c r="D15" s="125">
        <v>4167618</v>
      </c>
      <c r="E15" s="125">
        <v>1313</v>
      </c>
      <c r="F15" s="125">
        <v>68322</v>
      </c>
      <c r="G15" s="77">
        <v>52.03</v>
      </c>
    </row>
    <row r="16" spans="1:15" ht="13.2" customHeight="1" x14ac:dyDescent="0.3">
      <c r="A16" s="28" t="s">
        <v>167</v>
      </c>
    </row>
    <row r="17" spans="1:7" ht="13.2" customHeight="1" x14ac:dyDescent="0.3">
      <c r="A17" s="1" t="s">
        <v>461</v>
      </c>
      <c r="B17" s="124">
        <v>4517</v>
      </c>
      <c r="C17" s="124">
        <v>3064962</v>
      </c>
      <c r="D17" s="124">
        <v>246709018</v>
      </c>
      <c r="E17" s="124">
        <v>679</v>
      </c>
      <c r="F17" s="124">
        <v>54618</v>
      </c>
      <c r="G17" s="22">
        <v>80.489999999999995</v>
      </c>
    </row>
    <row r="18" spans="1:7" ht="13.2" customHeight="1" x14ac:dyDescent="0.3">
      <c r="A18" s="7" t="s">
        <v>251</v>
      </c>
      <c r="B18" s="125">
        <v>61</v>
      </c>
      <c r="C18" s="125">
        <v>54907</v>
      </c>
      <c r="D18" s="125">
        <v>4634658</v>
      </c>
      <c r="E18" s="125">
        <v>900</v>
      </c>
      <c r="F18" s="125">
        <v>75978</v>
      </c>
      <c r="G18" s="77">
        <v>84.41</v>
      </c>
    </row>
    <row r="19" spans="1:7" ht="13.2" customHeight="1" x14ac:dyDescent="0.3">
      <c r="A19" s="28" t="s">
        <v>168</v>
      </c>
    </row>
    <row r="20" spans="1:7" ht="13.2" customHeight="1" x14ac:dyDescent="0.3">
      <c r="A20" s="1" t="s">
        <v>461</v>
      </c>
      <c r="B20" s="124">
        <v>3830</v>
      </c>
      <c r="C20" s="124">
        <v>5227642</v>
      </c>
      <c r="D20" s="124">
        <v>240276162</v>
      </c>
      <c r="E20" s="124">
        <v>1365</v>
      </c>
      <c r="F20" s="124">
        <v>62735</v>
      </c>
      <c r="G20" s="22">
        <v>45.96</v>
      </c>
    </row>
    <row r="21" spans="1:7" ht="13.2" customHeight="1" x14ac:dyDescent="0.3">
      <c r="A21" s="7" t="s">
        <v>251</v>
      </c>
      <c r="B21" s="125">
        <v>90</v>
      </c>
      <c r="C21" s="125">
        <v>133280</v>
      </c>
      <c r="D21" s="125">
        <v>6151791</v>
      </c>
      <c r="E21" s="125">
        <v>1481</v>
      </c>
      <c r="F21" s="125">
        <v>68353</v>
      </c>
      <c r="G21" s="77">
        <v>46.16</v>
      </c>
    </row>
    <row r="22" spans="1:7" ht="13.2" customHeight="1" x14ac:dyDescent="0.3">
      <c r="A22" s="28" t="s">
        <v>169</v>
      </c>
    </row>
    <row r="23" spans="1:7" ht="13.2" customHeight="1" x14ac:dyDescent="0.3">
      <c r="A23" s="1" t="s">
        <v>461</v>
      </c>
      <c r="B23" s="124">
        <v>11545</v>
      </c>
      <c r="C23" s="124">
        <v>10640586</v>
      </c>
      <c r="D23" s="124">
        <v>619174496</v>
      </c>
      <c r="E23" s="124">
        <v>922</v>
      </c>
      <c r="F23" s="124">
        <v>53631</v>
      </c>
      <c r="G23" s="22">
        <v>58.19</v>
      </c>
    </row>
    <row r="24" spans="1:7" ht="13.2" customHeight="1" x14ac:dyDescent="0.3">
      <c r="A24" s="7" t="s">
        <v>251</v>
      </c>
      <c r="B24" s="125">
        <v>361</v>
      </c>
      <c r="C24" s="125">
        <v>321330</v>
      </c>
      <c r="D24" s="125">
        <v>19592336</v>
      </c>
      <c r="E24" s="125">
        <v>890</v>
      </c>
      <c r="F24" s="125">
        <v>54272</v>
      </c>
      <c r="G24" s="77">
        <v>60.97</v>
      </c>
    </row>
    <row r="25" spans="1:7" ht="13.2" customHeight="1" x14ac:dyDescent="0.3">
      <c r="A25" s="28" t="s">
        <v>170</v>
      </c>
    </row>
    <row r="26" spans="1:7" ht="13.2" customHeight="1" x14ac:dyDescent="0.3">
      <c r="A26" s="1" t="s">
        <v>461</v>
      </c>
      <c r="B26" s="124">
        <v>4209</v>
      </c>
      <c r="C26" s="124">
        <v>5331020</v>
      </c>
      <c r="D26" s="124">
        <v>270242223</v>
      </c>
      <c r="E26" s="124">
        <v>1267</v>
      </c>
      <c r="F26" s="124">
        <v>64206</v>
      </c>
      <c r="G26" s="22">
        <v>50.69</v>
      </c>
    </row>
    <row r="27" spans="1:7" ht="13.2" customHeight="1" x14ac:dyDescent="0.3">
      <c r="A27" s="7" t="s">
        <v>251</v>
      </c>
      <c r="B27" s="125">
        <v>128</v>
      </c>
      <c r="C27" s="125">
        <v>185568</v>
      </c>
      <c r="D27" s="125">
        <v>9129909</v>
      </c>
      <c r="E27" s="125">
        <v>1450</v>
      </c>
      <c r="F27" s="125">
        <v>71327</v>
      </c>
      <c r="G27" s="77">
        <v>49.2</v>
      </c>
    </row>
    <row r="28" spans="1:7" ht="13.2" customHeight="1" x14ac:dyDescent="0.3">
      <c r="A28" s="28" t="s">
        <v>215</v>
      </c>
    </row>
    <row r="29" spans="1:7" ht="13.2" customHeight="1" x14ac:dyDescent="0.3">
      <c r="A29" s="1" t="s">
        <v>461</v>
      </c>
      <c r="B29" s="124">
        <v>1683</v>
      </c>
      <c r="C29" s="124">
        <v>1124547</v>
      </c>
      <c r="D29" s="124">
        <v>145327749</v>
      </c>
      <c r="E29" s="124">
        <v>668</v>
      </c>
      <c r="F29" s="124">
        <v>86350</v>
      </c>
      <c r="G29" s="22">
        <v>129.22999999999999</v>
      </c>
    </row>
    <row r="30" spans="1:7" ht="13.2" customHeight="1" x14ac:dyDescent="0.3">
      <c r="A30" s="7" t="s">
        <v>251</v>
      </c>
      <c r="B30" s="125">
        <v>12</v>
      </c>
      <c r="C30" s="125">
        <v>9203</v>
      </c>
      <c r="D30" s="125">
        <v>1119072</v>
      </c>
      <c r="E30" s="125">
        <v>767</v>
      </c>
      <c r="F30" s="125">
        <v>93256</v>
      </c>
      <c r="G30" s="77">
        <v>121.6</v>
      </c>
    </row>
    <row r="31" spans="1:7" ht="13.2" customHeight="1" x14ac:dyDescent="0.3">
      <c r="A31" s="28" t="s">
        <v>216</v>
      </c>
    </row>
    <row r="32" spans="1:7" ht="13.2" customHeight="1" x14ac:dyDescent="0.3">
      <c r="A32" s="1" t="s">
        <v>461</v>
      </c>
      <c r="B32" s="124">
        <v>2995</v>
      </c>
      <c r="C32" s="124">
        <v>2270459</v>
      </c>
      <c r="D32" s="124">
        <v>209573962</v>
      </c>
      <c r="E32" s="124">
        <v>758</v>
      </c>
      <c r="F32" s="124">
        <v>69975</v>
      </c>
      <c r="G32" s="22">
        <v>92.3</v>
      </c>
    </row>
    <row r="33" spans="1:7" ht="13.2" customHeight="1" x14ac:dyDescent="0.3">
      <c r="A33" s="7" t="s">
        <v>251</v>
      </c>
      <c r="B33" s="125">
        <v>23</v>
      </c>
      <c r="C33" s="125">
        <v>20568</v>
      </c>
      <c r="D33" s="125">
        <v>1714285</v>
      </c>
      <c r="E33" s="125">
        <v>894</v>
      </c>
      <c r="F33" s="125">
        <v>74534</v>
      </c>
      <c r="G33" s="77">
        <v>83.35</v>
      </c>
    </row>
    <row r="34" spans="1:7" ht="13.2" customHeight="1" x14ac:dyDescent="0.3">
      <c r="A34" s="28" t="s">
        <v>217</v>
      </c>
    </row>
    <row r="35" spans="1:7" ht="13.2" customHeight="1" x14ac:dyDescent="0.3">
      <c r="A35" s="1" t="s">
        <v>461</v>
      </c>
      <c r="B35" s="124">
        <v>1268</v>
      </c>
      <c r="C35" s="124">
        <v>1502253</v>
      </c>
      <c r="D35" s="124">
        <v>123176569</v>
      </c>
      <c r="E35" s="124">
        <v>1185</v>
      </c>
      <c r="F35" s="124">
        <v>97142</v>
      </c>
      <c r="G35" s="22">
        <v>81.99</v>
      </c>
    </row>
    <row r="36" spans="1:7" ht="13.2" customHeight="1" x14ac:dyDescent="0.3">
      <c r="A36" s="7" t="s">
        <v>251</v>
      </c>
      <c r="B36" s="125">
        <v>27</v>
      </c>
      <c r="C36" s="125">
        <v>33093</v>
      </c>
      <c r="D36" s="125">
        <v>3180984</v>
      </c>
      <c r="E36" s="125">
        <v>1226</v>
      </c>
      <c r="F36" s="125">
        <v>117814</v>
      </c>
      <c r="G36" s="77">
        <v>96.12</v>
      </c>
    </row>
    <row r="37" spans="1:7" ht="13.2" customHeight="1" x14ac:dyDescent="0.3">
      <c r="A37" s="28" t="s">
        <v>218</v>
      </c>
    </row>
    <row r="38" spans="1:7" ht="13.2" customHeight="1" x14ac:dyDescent="0.3">
      <c r="A38" s="1" t="s">
        <v>461</v>
      </c>
      <c r="B38" s="124">
        <v>1046</v>
      </c>
      <c r="C38" s="124">
        <v>840855</v>
      </c>
      <c r="D38" s="124">
        <v>78341340</v>
      </c>
      <c r="E38" s="124">
        <v>804</v>
      </c>
      <c r="F38" s="124">
        <v>74896</v>
      </c>
      <c r="G38" s="22">
        <v>93.17</v>
      </c>
    </row>
    <row r="39" spans="1:7" ht="13.2" customHeight="1" x14ac:dyDescent="0.3">
      <c r="A39" s="7" t="s">
        <v>251</v>
      </c>
      <c r="B39" s="125">
        <v>8</v>
      </c>
      <c r="C39" s="125">
        <v>7985</v>
      </c>
      <c r="D39" s="125">
        <v>851481</v>
      </c>
      <c r="E39" s="125">
        <v>998</v>
      </c>
      <c r="F39" s="125">
        <v>106435</v>
      </c>
      <c r="G39" s="77">
        <v>106.64</v>
      </c>
    </row>
    <row r="40" spans="1:7" ht="13.2" customHeight="1" x14ac:dyDescent="0.3">
      <c r="A40" s="28" t="s">
        <v>219</v>
      </c>
    </row>
    <row r="41" spans="1:7" ht="13.2" customHeight="1" x14ac:dyDescent="0.3">
      <c r="A41" s="1" t="s">
        <v>461</v>
      </c>
      <c r="B41" s="124">
        <v>4026</v>
      </c>
      <c r="C41" s="124">
        <v>2049465</v>
      </c>
      <c r="D41" s="124">
        <v>589380531</v>
      </c>
      <c r="E41" s="124">
        <v>509</v>
      </c>
      <c r="F41" s="124">
        <v>146394</v>
      </c>
      <c r="G41" s="22">
        <v>287.58</v>
      </c>
    </row>
    <row r="42" spans="1:7" ht="13.2" customHeight="1" x14ac:dyDescent="0.3">
      <c r="A42" s="7" t="s">
        <v>251</v>
      </c>
      <c r="B42" s="125">
        <v>56</v>
      </c>
      <c r="C42" s="125">
        <v>37645</v>
      </c>
      <c r="D42" s="125">
        <v>6726843</v>
      </c>
      <c r="E42" s="125">
        <v>672</v>
      </c>
      <c r="F42" s="125">
        <v>120122</v>
      </c>
      <c r="G42" s="77">
        <v>178.69</v>
      </c>
    </row>
    <row r="43" spans="1:7" ht="13.2" customHeight="1" x14ac:dyDescent="0.3">
      <c r="A43" s="28" t="s">
        <v>220</v>
      </c>
    </row>
    <row r="44" spans="1:7" ht="13.2" customHeight="1" x14ac:dyDescent="0.3">
      <c r="A44" s="1" t="s">
        <v>461</v>
      </c>
      <c r="B44" s="124">
        <v>7472</v>
      </c>
      <c r="C44" s="124">
        <v>6456638</v>
      </c>
      <c r="D44" s="124">
        <v>480764858</v>
      </c>
      <c r="E44" s="124">
        <v>864</v>
      </c>
      <c r="F44" s="124">
        <v>64342</v>
      </c>
      <c r="G44" s="22">
        <v>74.459999999999994</v>
      </c>
    </row>
    <row r="45" spans="1:7" ht="13.2" customHeight="1" x14ac:dyDescent="0.3">
      <c r="A45" s="7" t="s">
        <v>251</v>
      </c>
      <c r="B45" s="125">
        <v>294</v>
      </c>
      <c r="C45" s="125">
        <v>267627</v>
      </c>
      <c r="D45" s="125">
        <v>18879474</v>
      </c>
      <c r="E45" s="125">
        <v>910</v>
      </c>
      <c r="F45" s="125">
        <v>64216</v>
      </c>
      <c r="G45" s="77">
        <v>70.540000000000006</v>
      </c>
    </row>
    <row r="46" spans="1:7" ht="13.2" customHeight="1" x14ac:dyDescent="0.3">
      <c r="A46" s="28" t="s">
        <v>221</v>
      </c>
    </row>
    <row r="47" spans="1:7" ht="13.2" customHeight="1" x14ac:dyDescent="0.3">
      <c r="A47" s="1" t="s">
        <v>461</v>
      </c>
      <c r="B47" s="124">
        <v>1166</v>
      </c>
      <c r="C47" s="124">
        <v>347791</v>
      </c>
      <c r="D47" s="124">
        <v>105245514</v>
      </c>
      <c r="E47" s="124">
        <v>298</v>
      </c>
      <c r="F47" s="124">
        <v>90262</v>
      </c>
      <c r="G47" s="22">
        <v>302.61</v>
      </c>
    </row>
    <row r="48" spans="1:7" ht="13.2" customHeight="1" x14ac:dyDescent="0.3">
      <c r="A48" s="7" t="s">
        <v>251</v>
      </c>
      <c r="B48" s="125">
        <v>57</v>
      </c>
      <c r="C48" s="125">
        <v>18900</v>
      </c>
      <c r="D48" s="125">
        <v>5163634</v>
      </c>
      <c r="E48" s="125">
        <v>332</v>
      </c>
      <c r="F48" s="125">
        <v>90590</v>
      </c>
      <c r="G48" s="77">
        <v>273.20999999999998</v>
      </c>
    </row>
    <row r="49" spans="1:7" ht="13.2" customHeight="1" x14ac:dyDescent="0.3">
      <c r="A49" s="28" t="s">
        <v>307</v>
      </c>
    </row>
    <row r="50" spans="1:7" ht="13.2" customHeight="1" x14ac:dyDescent="0.3">
      <c r="A50" s="1" t="s">
        <v>461</v>
      </c>
      <c r="B50" s="124">
        <v>1312</v>
      </c>
      <c r="C50" s="124">
        <v>1113989</v>
      </c>
      <c r="D50" s="124">
        <v>91485603</v>
      </c>
      <c r="E50" s="124">
        <v>849</v>
      </c>
      <c r="F50" s="124">
        <v>69730</v>
      </c>
      <c r="G50" s="22">
        <v>82.12</v>
      </c>
    </row>
    <row r="51" spans="1:7" ht="13.2" customHeight="1" x14ac:dyDescent="0.3">
      <c r="A51" s="7" t="s">
        <v>251</v>
      </c>
      <c r="B51" s="125">
        <v>20</v>
      </c>
      <c r="C51" s="125">
        <v>19130</v>
      </c>
      <c r="D51" s="125">
        <v>1565281</v>
      </c>
      <c r="E51" s="125">
        <v>957</v>
      </c>
      <c r="F51" s="125">
        <v>78264</v>
      </c>
      <c r="G51" s="77">
        <v>81.819999999999993</v>
      </c>
    </row>
    <row r="52" spans="1:7" ht="13.2" customHeight="1" x14ac:dyDescent="0.3">
      <c r="A52" s="28" t="s">
        <v>223</v>
      </c>
    </row>
    <row r="53" spans="1:7" ht="13.2" customHeight="1" x14ac:dyDescent="0.3">
      <c r="A53" s="1" t="s">
        <v>461</v>
      </c>
      <c r="B53" s="124">
        <v>3119</v>
      </c>
      <c r="C53" s="124">
        <v>2003521</v>
      </c>
      <c r="D53" s="124">
        <v>150883764</v>
      </c>
      <c r="E53" s="124">
        <v>642</v>
      </c>
      <c r="F53" s="124">
        <v>48376</v>
      </c>
      <c r="G53" s="22">
        <v>75.31</v>
      </c>
    </row>
    <row r="54" spans="1:7" ht="13.2" customHeight="1" x14ac:dyDescent="0.3">
      <c r="A54" s="7" t="s">
        <v>251</v>
      </c>
      <c r="B54" s="125">
        <v>38</v>
      </c>
      <c r="C54" s="125">
        <v>35994</v>
      </c>
      <c r="D54" s="125">
        <v>2664201</v>
      </c>
      <c r="E54" s="125">
        <v>947</v>
      </c>
      <c r="F54" s="125">
        <v>70111</v>
      </c>
      <c r="G54" s="77">
        <v>74.02</v>
      </c>
    </row>
    <row r="55" spans="1:7" ht="13.2" customHeight="1" x14ac:dyDescent="0.3">
      <c r="A55" s="28" t="s">
        <v>171</v>
      </c>
    </row>
    <row r="56" spans="1:7" ht="13.2" customHeight="1" x14ac:dyDescent="0.3">
      <c r="A56" s="1" t="s">
        <v>461</v>
      </c>
      <c r="B56" s="124">
        <v>7690</v>
      </c>
      <c r="C56" s="124">
        <v>7349162</v>
      </c>
      <c r="D56" s="124">
        <v>437909154</v>
      </c>
      <c r="E56" s="124">
        <v>956</v>
      </c>
      <c r="F56" s="124">
        <v>56945</v>
      </c>
      <c r="G56" s="22">
        <v>59.59</v>
      </c>
    </row>
    <row r="57" spans="1:7" ht="13.2" customHeight="1" x14ac:dyDescent="0.3">
      <c r="A57" s="7" t="s">
        <v>251</v>
      </c>
      <c r="B57" s="125">
        <v>102</v>
      </c>
      <c r="C57" s="125">
        <v>123543</v>
      </c>
      <c r="D57" s="125">
        <v>7764125</v>
      </c>
      <c r="E57" s="125">
        <v>1211</v>
      </c>
      <c r="F57" s="125">
        <v>76119</v>
      </c>
      <c r="G57" s="77">
        <v>62.85</v>
      </c>
    </row>
    <row r="58" spans="1:7" ht="13.2" customHeight="1" x14ac:dyDescent="0.3">
      <c r="A58" s="28" t="s">
        <v>224</v>
      </c>
    </row>
    <row r="59" spans="1:7" ht="13.2" customHeight="1" x14ac:dyDescent="0.3">
      <c r="A59" s="1" t="s">
        <v>461</v>
      </c>
      <c r="B59" s="124">
        <v>583</v>
      </c>
      <c r="C59" s="124">
        <v>406924</v>
      </c>
      <c r="D59" s="124">
        <v>26596323</v>
      </c>
      <c r="E59" s="124">
        <v>698</v>
      </c>
      <c r="F59" s="124">
        <v>45620</v>
      </c>
      <c r="G59" s="22">
        <v>65.36</v>
      </c>
    </row>
    <row r="60" spans="1:7" ht="13.2" customHeight="1" x14ac:dyDescent="0.3">
      <c r="A60" s="7" t="s">
        <v>251</v>
      </c>
      <c r="B60" s="125">
        <v>8</v>
      </c>
      <c r="C60" s="125">
        <v>6632</v>
      </c>
      <c r="D60" s="125">
        <v>431886</v>
      </c>
      <c r="E60" s="125">
        <v>829</v>
      </c>
      <c r="F60" s="125">
        <v>53986</v>
      </c>
      <c r="G60" s="77">
        <v>65.12</v>
      </c>
    </row>
    <row r="61" spans="1:7" ht="13.2" customHeight="1" x14ac:dyDescent="0.3">
      <c r="A61" s="28" t="s">
        <v>225</v>
      </c>
    </row>
    <row r="62" spans="1:7" ht="13.2" customHeight="1" x14ac:dyDescent="0.3">
      <c r="A62" s="1" t="s">
        <v>461</v>
      </c>
      <c r="B62" s="124">
        <v>2102</v>
      </c>
      <c r="C62" s="124">
        <v>1166656</v>
      </c>
      <c r="D62" s="124">
        <v>109762248</v>
      </c>
      <c r="E62" s="124">
        <v>555</v>
      </c>
      <c r="F62" s="124">
        <v>52218</v>
      </c>
      <c r="G62" s="22">
        <v>94.08</v>
      </c>
    </row>
    <row r="63" spans="1:7" ht="13.2" customHeight="1" x14ac:dyDescent="0.3">
      <c r="A63" s="7" t="s">
        <v>251</v>
      </c>
      <c r="B63" s="125">
        <v>53</v>
      </c>
      <c r="C63" s="125">
        <v>34635</v>
      </c>
      <c r="D63" s="125">
        <v>3195589</v>
      </c>
      <c r="E63" s="125">
        <v>653</v>
      </c>
      <c r="F63" s="125">
        <v>60294</v>
      </c>
      <c r="G63" s="77">
        <v>92.26</v>
      </c>
    </row>
    <row r="64" spans="1:7" ht="13.2" customHeight="1" x14ac:dyDescent="0.3">
      <c r="A64" s="28" t="s">
        <v>226</v>
      </c>
    </row>
    <row r="65" spans="1:7" ht="13.2" customHeight="1" x14ac:dyDescent="0.3">
      <c r="A65" s="1" t="s">
        <v>461</v>
      </c>
      <c r="B65" s="124">
        <v>2073</v>
      </c>
      <c r="C65" s="124">
        <v>116091</v>
      </c>
      <c r="D65" s="124">
        <v>52222778</v>
      </c>
      <c r="E65" s="124">
        <v>56</v>
      </c>
      <c r="F65" s="124">
        <v>25192</v>
      </c>
      <c r="G65" s="22">
        <v>449.84</v>
      </c>
    </row>
    <row r="66" spans="1:7" ht="13.2" customHeight="1" x14ac:dyDescent="0.3">
      <c r="A66" s="7" t="s">
        <v>251</v>
      </c>
      <c r="B66" s="125">
        <v>118</v>
      </c>
      <c r="C66" s="125">
        <v>8022</v>
      </c>
      <c r="D66" s="125">
        <v>3501372</v>
      </c>
      <c r="E66" s="125">
        <v>68</v>
      </c>
      <c r="F66" s="125">
        <v>29673</v>
      </c>
      <c r="G66" s="77">
        <v>436.47</v>
      </c>
    </row>
    <row r="67" spans="1:7" ht="13.2" customHeight="1" x14ac:dyDescent="0.3">
      <c r="A67" s="28" t="s">
        <v>227</v>
      </c>
    </row>
    <row r="68" spans="1:7" ht="13.2" customHeight="1" x14ac:dyDescent="0.3">
      <c r="A68" s="1" t="s">
        <v>461</v>
      </c>
      <c r="B68" s="124">
        <v>35205</v>
      </c>
      <c r="C68" s="124">
        <v>1734880</v>
      </c>
      <c r="D68" s="124">
        <v>825548769</v>
      </c>
      <c r="E68" s="124">
        <v>49</v>
      </c>
      <c r="F68" s="124">
        <v>23450</v>
      </c>
      <c r="G68" s="22">
        <v>475.85</v>
      </c>
    </row>
    <row r="69" spans="1:7" ht="13.2" customHeight="1" x14ac:dyDescent="0.3">
      <c r="A69" s="7" t="s">
        <v>251</v>
      </c>
      <c r="B69" s="125">
        <v>718</v>
      </c>
      <c r="C69" s="125">
        <v>41335</v>
      </c>
      <c r="D69" s="125">
        <v>18665812</v>
      </c>
      <c r="E69" s="125">
        <v>58</v>
      </c>
      <c r="F69" s="125">
        <v>25997</v>
      </c>
      <c r="G69" s="77">
        <v>451.57</v>
      </c>
    </row>
    <row r="70" spans="1:7" ht="13.2" customHeight="1" x14ac:dyDescent="0.3">
      <c r="A70" s="28" t="s">
        <v>308</v>
      </c>
    </row>
    <row r="71" spans="1:7" ht="13.2" customHeight="1" x14ac:dyDescent="0.3">
      <c r="A71" s="1" t="s">
        <v>461</v>
      </c>
      <c r="B71" s="124">
        <v>3929</v>
      </c>
      <c r="C71" s="124">
        <v>5367990</v>
      </c>
      <c r="D71" s="124">
        <v>440756458</v>
      </c>
      <c r="E71" s="124">
        <v>1366</v>
      </c>
      <c r="F71" s="124">
        <v>112180</v>
      </c>
      <c r="G71" s="22">
        <v>82.11</v>
      </c>
    </row>
    <row r="72" spans="1:7" ht="13.2" customHeight="1" x14ac:dyDescent="0.3">
      <c r="A72" s="7" t="s">
        <v>251</v>
      </c>
      <c r="B72" s="125">
        <v>13</v>
      </c>
      <c r="C72" s="125">
        <v>11828</v>
      </c>
      <c r="D72" s="125">
        <v>902567</v>
      </c>
      <c r="E72" s="125">
        <v>910</v>
      </c>
      <c r="F72" s="125">
        <v>69428</v>
      </c>
      <c r="G72" s="77">
        <v>76.31</v>
      </c>
    </row>
    <row r="73" spans="1:7" ht="13.2" customHeight="1" x14ac:dyDescent="0.3">
      <c r="A73" s="28" t="s">
        <v>172</v>
      </c>
    </row>
    <row r="74" spans="1:7" ht="13.2" customHeight="1" x14ac:dyDescent="0.3">
      <c r="A74" s="1" t="s">
        <v>461</v>
      </c>
      <c r="B74" s="124">
        <v>3242</v>
      </c>
      <c r="C74" s="124">
        <v>3265167</v>
      </c>
      <c r="D74" s="124">
        <v>183434541</v>
      </c>
      <c r="E74" s="124">
        <v>1007</v>
      </c>
      <c r="F74" s="124">
        <v>56581</v>
      </c>
      <c r="G74" s="22">
        <v>56.18</v>
      </c>
    </row>
    <row r="75" spans="1:7" ht="13.2" customHeight="1" x14ac:dyDescent="0.3">
      <c r="A75" s="10" t="s">
        <v>251</v>
      </c>
      <c r="B75" s="126">
        <v>53</v>
      </c>
      <c r="C75" s="126">
        <v>62262</v>
      </c>
      <c r="D75" s="126">
        <v>3497170</v>
      </c>
      <c r="E75" s="126">
        <v>1175</v>
      </c>
      <c r="F75" s="126">
        <v>65984</v>
      </c>
      <c r="G75" s="26">
        <v>56.17</v>
      </c>
    </row>
    <row r="76" spans="1:7" ht="169.2" customHeight="1" x14ac:dyDescent="0.3">
      <c r="A76" s="165" t="s">
        <v>603</v>
      </c>
      <c r="B76" s="166"/>
      <c r="C76" s="166"/>
      <c r="D76" s="166"/>
      <c r="E76" s="166"/>
      <c r="F76" s="166"/>
      <c r="G76" s="166"/>
    </row>
    <row r="77" spans="1:7" ht="13.2" customHeight="1" x14ac:dyDescent="0.3"/>
    <row r="78" spans="1:7" ht="13.2" customHeight="1" x14ac:dyDescent="0.3"/>
    <row r="79" spans="1:7" ht="13.2" customHeight="1" x14ac:dyDescent="0.3"/>
    <row r="80" spans="1: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F3:F6"/>
    <mergeCell ref="G3:G6"/>
    <mergeCell ref="A76:G76"/>
    <mergeCell ref="A2:G2"/>
    <mergeCell ref="A3:A6"/>
    <mergeCell ref="B3:B6"/>
    <mergeCell ref="C3:C6"/>
    <mergeCell ref="D3:D6"/>
    <mergeCell ref="E3:E6"/>
  </mergeCells>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O90"/>
  <sheetViews>
    <sheetView showGridLines="0" workbookViewId="0"/>
  </sheetViews>
  <sheetFormatPr baseColWidth="10" defaultRowHeight="14.4" x14ac:dyDescent="0.3"/>
  <cols>
    <col min="1" max="1" width="47.6640625" customWidth="1"/>
    <col min="2" max="7" width="15.6640625" customWidth="1"/>
  </cols>
  <sheetData>
    <row r="1" spans="1:15" ht="13.2" customHeight="1" x14ac:dyDescent="0.3">
      <c r="A1" s="2" t="s">
        <v>471</v>
      </c>
      <c r="J1" s="14" t="str">
        <f>HYPERLINK("#'Verzeichnis'!A1", "Zurück zum Verzeichnis")</f>
        <v>Zurück zum Verzeichnis</v>
      </c>
      <c r="O1" s="1"/>
    </row>
    <row r="2" spans="1:15" ht="25.95" customHeight="1" x14ac:dyDescent="0.3">
      <c r="A2" s="170" t="s">
        <v>54</v>
      </c>
      <c r="B2" s="166"/>
      <c r="C2" s="166"/>
      <c r="D2" s="166"/>
      <c r="E2" s="166"/>
      <c r="F2" s="166"/>
      <c r="G2" s="166"/>
    </row>
    <row r="3" spans="1:15" ht="13.2" customHeight="1" x14ac:dyDescent="0.3">
      <c r="A3" s="174" t="s">
        <v>472</v>
      </c>
      <c r="B3" s="167" t="s">
        <v>454</v>
      </c>
      <c r="C3" s="167" t="s">
        <v>455</v>
      </c>
      <c r="D3" s="167" t="s">
        <v>456</v>
      </c>
      <c r="E3" s="167" t="s">
        <v>457</v>
      </c>
      <c r="F3" s="167" t="s">
        <v>458</v>
      </c>
      <c r="G3" s="167" t="s">
        <v>571</v>
      </c>
    </row>
    <row r="4" spans="1:15" ht="13.2" customHeight="1" x14ac:dyDescent="0.3">
      <c r="A4" s="166"/>
      <c r="B4" s="167"/>
      <c r="C4" s="167"/>
      <c r="D4" s="167"/>
      <c r="E4" s="167"/>
      <c r="F4" s="167"/>
      <c r="G4" s="167"/>
    </row>
    <row r="5" spans="1:15" ht="13.2" customHeight="1" x14ac:dyDescent="0.3">
      <c r="A5" s="166"/>
      <c r="B5" s="167"/>
      <c r="C5" s="167"/>
      <c r="D5" s="167"/>
      <c r="E5" s="167"/>
      <c r="F5" s="167"/>
      <c r="G5" s="167"/>
    </row>
    <row r="6" spans="1:15" ht="13.2" customHeight="1" x14ac:dyDescent="0.3">
      <c r="A6" s="166"/>
      <c r="B6" s="167"/>
      <c r="C6" s="167"/>
      <c r="D6" s="167"/>
      <c r="E6" s="167"/>
      <c r="F6" s="167"/>
      <c r="G6" s="167"/>
    </row>
    <row r="7" spans="1:15" ht="13.2" customHeight="1" x14ac:dyDescent="0.3">
      <c r="A7" s="28" t="s">
        <v>213</v>
      </c>
    </row>
    <row r="8" spans="1:15" ht="13.2" customHeight="1" x14ac:dyDescent="0.3">
      <c r="A8" s="1" t="s">
        <v>461</v>
      </c>
      <c r="B8" s="124">
        <v>54691</v>
      </c>
      <c r="C8" s="124">
        <v>48980887</v>
      </c>
      <c r="D8" s="124">
        <v>3525843339</v>
      </c>
      <c r="E8" s="124">
        <v>896</v>
      </c>
      <c r="F8" s="124">
        <v>64468</v>
      </c>
      <c r="G8" s="22">
        <v>71.98</v>
      </c>
    </row>
    <row r="9" spans="1:15" ht="13.2" customHeight="1" x14ac:dyDescent="0.3">
      <c r="A9" s="7" t="s">
        <v>251</v>
      </c>
      <c r="B9" s="125">
        <v>1114</v>
      </c>
      <c r="C9" s="125">
        <v>1233566</v>
      </c>
      <c r="D9" s="125">
        <v>85911848</v>
      </c>
      <c r="E9" s="125">
        <v>1107</v>
      </c>
      <c r="F9" s="125">
        <v>77120</v>
      </c>
      <c r="G9" s="77">
        <v>69.650000000000006</v>
      </c>
    </row>
    <row r="10" spans="1:15" ht="13.2" customHeight="1" x14ac:dyDescent="0.3">
      <c r="A10" s="28" t="s">
        <v>214</v>
      </c>
    </row>
    <row r="11" spans="1:15" ht="13.2" customHeight="1" x14ac:dyDescent="0.3">
      <c r="A11" s="1" t="s">
        <v>461</v>
      </c>
      <c r="B11" s="124">
        <v>3425</v>
      </c>
      <c r="C11" s="124">
        <v>787857</v>
      </c>
      <c r="D11" s="124">
        <v>150761203</v>
      </c>
      <c r="E11" s="124">
        <v>230</v>
      </c>
      <c r="F11" s="124">
        <v>44018</v>
      </c>
      <c r="G11" s="22">
        <v>191.36</v>
      </c>
    </row>
    <row r="12" spans="1:15" ht="13.2" customHeight="1" x14ac:dyDescent="0.3">
      <c r="A12" s="7" t="s">
        <v>251</v>
      </c>
      <c r="B12" s="125">
        <v>37</v>
      </c>
      <c r="C12" s="125">
        <v>11680</v>
      </c>
      <c r="D12" s="125">
        <v>2213038</v>
      </c>
      <c r="E12" s="125">
        <v>316</v>
      </c>
      <c r="F12" s="125">
        <v>59812</v>
      </c>
      <c r="G12" s="77">
        <v>189.47</v>
      </c>
    </row>
    <row r="13" spans="1:15" ht="13.2" customHeight="1" x14ac:dyDescent="0.3">
      <c r="A13" s="28" t="s">
        <v>162</v>
      </c>
    </row>
    <row r="14" spans="1:15" ht="13.2" customHeight="1" x14ac:dyDescent="0.3">
      <c r="A14" s="1" t="s">
        <v>461</v>
      </c>
      <c r="B14" s="124">
        <v>6347</v>
      </c>
      <c r="C14" s="124">
        <v>7193077</v>
      </c>
      <c r="D14" s="124">
        <v>476073277</v>
      </c>
      <c r="E14" s="124">
        <v>1133</v>
      </c>
      <c r="F14" s="124">
        <v>75008</v>
      </c>
      <c r="G14" s="22">
        <v>66.180000000000007</v>
      </c>
    </row>
    <row r="15" spans="1:15" ht="13.2" customHeight="1" x14ac:dyDescent="0.3">
      <c r="A15" s="7" t="s">
        <v>251</v>
      </c>
      <c r="B15" s="125">
        <v>62</v>
      </c>
      <c r="C15" s="125">
        <v>80553</v>
      </c>
      <c r="D15" s="125">
        <v>4245575</v>
      </c>
      <c r="E15" s="125">
        <v>1299</v>
      </c>
      <c r="F15" s="125">
        <v>68477</v>
      </c>
      <c r="G15" s="77">
        <v>52.71</v>
      </c>
    </row>
    <row r="16" spans="1:15" ht="13.2" customHeight="1" x14ac:dyDescent="0.3">
      <c r="A16" s="28" t="s">
        <v>167</v>
      </c>
    </row>
    <row r="17" spans="1:7" ht="13.2" customHeight="1" x14ac:dyDescent="0.3">
      <c r="A17" s="1" t="s">
        <v>461</v>
      </c>
      <c r="B17" s="124">
        <v>4496</v>
      </c>
      <c r="C17" s="124">
        <v>2905683</v>
      </c>
      <c r="D17" s="124">
        <v>249644447</v>
      </c>
      <c r="E17" s="124">
        <v>646</v>
      </c>
      <c r="F17" s="124">
        <v>55526</v>
      </c>
      <c r="G17" s="22">
        <v>85.92</v>
      </c>
    </row>
    <row r="18" spans="1:7" ht="13.2" customHeight="1" x14ac:dyDescent="0.3">
      <c r="A18" s="7" t="s">
        <v>251</v>
      </c>
      <c r="B18" s="125">
        <v>65</v>
      </c>
      <c r="C18" s="125">
        <v>57022</v>
      </c>
      <c r="D18" s="125">
        <v>5147462</v>
      </c>
      <c r="E18" s="125">
        <v>877</v>
      </c>
      <c r="F18" s="125">
        <v>79192</v>
      </c>
      <c r="G18" s="77">
        <v>90.27</v>
      </c>
    </row>
    <row r="19" spans="1:7" ht="13.2" customHeight="1" x14ac:dyDescent="0.3">
      <c r="A19" s="28" t="s">
        <v>168</v>
      </c>
    </row>
    <row r="20" spans="1:7" ht="13.2" customHeight="1" x14ac:dyDescent="0.3">
      <c r="A20" s="1" t="s">
        <v>461</v>
      </c>
      <c r="B20" s="124">
        <v>3831</v>
      </c>
      <c r="C20" s="124">
        <v>5155863</v>
      </c>
      <c r="D20" s="124">
        <v>238769268</v>
      </c>
      <c r="E20" s="124">
        <v>1346</v>
      </c>
      <c r="F20" s="124">
        <v>62326</v>
      </c>
      <c r="G20" s="22">
        <v>46.31</v>
      </c>
    </row>
    <row r="21" spans="1:7" ht="13.2" customHeight="1" x14ac:dyDescent="0.3">
      <c r="A21" s="7" t="s">
        <v>251</v>
      </c>
      <c r="B21" s="125">
        <v>89</v>
      </c>
      <c r="C21" s="125">
        <v>131454</v>
      </c>
      <c r="D21" s="125">
        <v>6078599</v>
      </c>
      <c r="E21" s="125">
        <v>1477</v>
      </c>
      <c r="F21" s="125">
        <v>68299</v>
      </c>
      <c r="G21" s="77">
        <v>46.24</v>
      </c>
    </row>
    <row r="22" spans="1:7" ht="13.2" customHeight="1" x14ac:dyDescent="0.3">
      <c r="A22" s="28" t="s">
        <v>169</v>
      </c>
    </row>
    <row r="23" spans="1:7" ht="13.2" customHeight="1" x14ac:dyDescent="0.3">
      <c r="A23" s="1" t="s">
        <v>461</v>
      </c>
      <c r="B23" s="124">
        <v>11523</v>
      </c>
      <c r="C23" s="124">
        <v>10801064</v>
      </c>
      <c r="D23" s="124">
        <v>625602781</v>
      </c>
      <c r="E23" s="124">
        <v>937</v>
      </c>
      <c r="F23" s="124">
        <v>54292</v>
      </c>
      <c r="G23" s="22">
        <v>57.92</v>
      </c>
    </row>
    <row r="24" spans="1:7" ht="13.2" customHeight="1" x14ac:dyDescent="0.3">
      <c r="A24" s="7" t="s">
        <v>251</v>
      </c>
      <c r="B24" s="125">
        <v>361</v>
      </c>
      <c r="C24" s="125">
        <v>328875</v>
      </c>
      <c r="D24" s="125">
        <v>19819146</v>
      </c>
      <c r="E24" s="125">
        <v>911</v>
      </c>
      <c r="F24" s="125">
        <v>54901</v>
      </c>
      <c r="G24" s="77">
        <v>60.26</v>
      </c>
    </row>
    <row r="25" spans="1:7" ht="13.2" customHeight="1" x14ac:dyDescent="0.3">
      <c r="A25" s="28" t="s">
        <v>170</v>
      </c>
    </row>
    <row r="26" spans="1:7" ht="13.2" customHeight="1" x14ac:dyDescent="0.3">
      <c r="A26" s="1" t="s">
        <v>461</v>
      </c>
      <c r="B26" s="124">
        <v>4206</v>
      </c>
      <c r="C26" s="124">
        <v>5292296</v>
      </c>
      <c r="D26" s="124">
        <v>275413550</v>
      </c>
      <c r="E26" s="124">
        <v>1258</v>
      </c>
      <c r="F26" s="124">
        <v>65481</v>
      </c>
      <c r="G26" s="22">
        <v>52.04</v>
      </c>
    </row>
    <row r="27" spans="1:7" ht="13.2" customHeight="1" x14ac:dyDescent="0.3">
      <c r="A27" s="7" t="s">
        <v>251</v>
      </c>
      <c r="B27" s="125">
        <v>128</v>
      </c>
      <c r="C27" s="125">
        <v>185134</v>
      </c>
      <c r="D27" s="125">
        <v>9302302</v>
      </c>
      <c r="E27" s="125">
        <v>1446</v>
      </c>
      <c r="F27" s="125">
        <v>72674</v>
      </c>
      <c r="G27" s="77">
        <v>50.25</v>
      </c>
    </row>
    <row r="28" spans="1:7" ht="13.2" customHeight="1" x14ac:dyDescent="0.3">
      <c r="A28" s="28" t="s">
        <v>215</v>
      </c>
    </row>
    <row r="29" spans="1:7" ht="13.2" customHeight="1" x14ac:dyDescent="0.3">
      <c r="A29" s="1" t="s">
        <v>461</v>
      </c>
      <c r="B29" s="124">
        <v>1688</v>
      </c>
      <c r="C29" s="124">
        <v>1130103</v>
      </c>
      <c r="D29" s="124">
        <v>145675781</v>
      </c>
      <c r="E29" s="124">
        <v>669</v>
      </c>
      <c r="F29" s="124">
        <v>86301</v>
      </c>
      <c r="G29" s="22">
        <v>128.9</v>
      </c>
    </row>
    <row r="30" spans="1:7" ht="13.2" customHeight="1" x14ac:dyDescent="0.3">
      <c r="A30" s="7" t="s">
        <v>251</v>
      </c>
      <c r="B30" s="125">
        <v>12</v>
      </c>
      <c r="C30" s="125">
        <v>9784</v>
      </c>
      <c r="D30" s="125">
        <v>1244199</v>
      </c>
      <c r="E30" s="125">
        <v>815</v>
      </c>
      <c r="F30" s="125">
        <v>103683</v>
      </c>
      <c r="G30" s="77">
        <v>127.17</v>
      </c>
    </row>
    <row r="31" spans="1:7" ht="13.2" customHeight="1" x14ac:dyDescent="0.3">
      <c r="A31" s="28" t="s">
        <v>216</v>
      </c>
    </row>
    <row r="32" spans="1:7" ht="13.2" customHeight="1" x14ac:dyDescent="0.3">
      <c r="A32" s="1" t="s">
        <v>461</v>
      </c>
      <c r="B32" s="124">
        <v>3013</v>
      </c>
      <c r="C32" s="124">
        <v>2304915</v>
      </c>
      <c r="D32" s="124">
        <v>219110846</v>
      </c>
      <c r="E32" s="124">
        <v>765</v>
      </c>
      <c r="F32" s="124">
        <v>72722</v>
      </c>
      <c r="G32" s="22">
        <v>95.06</v>
      </c>
    </row>
    <row r="33" spans="1:7" ht="13.2" customHeight="1" x14ac:dyDescent="0.3">
      <c r="A33" s="7" t="s">
        <v>251</v>
      </c>
      <c r="B33" s="125">
        <v>23</v>
      </c>
      <c r="C33" s="125">
        <v>19832</v>
      </c>
      <c r="D33" s="125">
        <v>1815275</v>
      </c>
      <c r="E33" s="125">
        <v>862</v>
      </c>
      <c r="F33" s="125">
        <v>78925</v>
      </c>
      <c r="G33" s="77">
        <v>91.53</v>
      </c>
    </row>
    <row r="34" spans="1:7" ht="13.2" customHeight="1" x14ac:dyDescent="0.3">
      <c r="A34" s="28" t="s">
        <v>217</v>
      </c>
    </row>
    <row r="35" spans="1:7" ht="13.2" customHeight="1" x14ac:dyDescent="0.3">
      <c r="A35" s="1" t="s">
        <v>461</v>
      </c>
      <c r="B35" s="124">
        <v>1273</v>
      </c>
      <c r="C35" s="124">
        <v>1537337</v>
      </c>
      <c r="D35" s="124">
        <v>125935080</v>
      </c>
      <c r="E35" s="124">
        <v>1208</v>
      </c>
      <c r="F35" s="124">
        <v>98928</v>
      </c>
      <c r="G35" s="22">
        <v>81.92</v>
      </c>
    </row>
    <row r="36" spans="1:7" ht="13.2" customHeight="1" x14ac:dyDescent="0.3">
      <c r="A36" s="7" t="s">
        <v>251</v>
      </c>
      <c r="B36" s="125">
        <v>28</v>
      </c>
      <c r="C36" s="125">
        <v>32917</v>
      </c>
      <c r="D36" s="125">
        <v>3151253</v>
      </c>
      <c r="E36" s="125">
        <v>1176</v>
      </c>
      <c r="F36" s="125">
        <v>112545</v>
      </c>
      <c r="G36" s="77">
        <v>95.73</v>
      </c>
    </row>
    <row r="37" spans="1:7" ht="13.2" customHeight="1" x14ac:dyDescent="0.3">
      <c r="A37" s="28" t="s">
        <v>218</v>
      </c>
    </row>
    <row r="38" spans="1:7" ht="13.2" customHeight="1" x14ac:dyDescent="0.3">
      <c r="A38" s="1" t="s">
        <v>461</v>
      </c>
      <c r="B38" s="124">
        <v>1031</v>
      </c>
      <c r="C38" s="124">
        <v>844325</v>
      </c>
      <c r="D38" s="124">
        <v>78829508</v>
      </c>
      <c r="E38" s="124">
        <v>819</v>
      </c>
      <c r="F38" s="124">
        <v>76459</v>
      </c>
      <c r="G38" s="22">
        <v>93.36</v>
      </c>
    </row>
    <row r="39" spans="1:7" ht="13.2" customHeight="1" x14ac:dyDescent="0.3">
      <c r="A39" s="7" t="s">
        <v>251</v>
      </c>
      <c r="B39" s="125">
        <v>8</v>
      </c>
      <c r="C39" s="125">
        <v>8192</v>
      </c>
      <c r="D39" s="125">
        <v>903646</v>
      </c>
      <c r="E39" s="125">
        <v>1024</v>
      </c>
      <c r="F39" s="125">
        <v>112956</v>
      </c>
      <c r="G39" s="77">
        <v>110.31</v>
      </c>
    </row>
    <row r="40" spans="1:7" ht="13.2" customHeight="1" x14ac:dyDescent="0.3">
      <c r="A40" s="28" t="s">
        <v>219</v>
      </c>
    </row>
    <row r="41" spans="1:7" ht="13.2" customHeight="1" x14ac:dyDescent="0.3">
      <c r="A41" s="1" t="s">
        <v>461</v>
      </c>
      <c r="B41" s="124">
        <v>4053</v>
      </c>
      <c r="C41" s="124">
        <v>2071261</v>
      </c>
      <c r="D41" s="124">
        <v>594740407</v>
      </c>
      <c r="E41" s="124">
        <v>511</v>
      </c>
      <c r="F41" s="124">
        <v>146741</v>
      </c>
      <c r="G41" s="22">
        <v>287.14</v>
      </c>
    </row>
    <row r="42" spans="1:7" ht="13.2" customHeight="1" x14ac:dyDescent="0.3">
      <c r="A42" s="7" t="s">
        <v>251</v>
      </c>
      <c r="B42" s="125">
        <v>54</v>
      </c>
      <c r="C42" s="125">
        <v>38085</v>
      </c>
      <c r="D42" s="125">
        <v>6604064</v>
      </c>
      <c r="E42" s="125">
        <v>705</v>
      </c>
      <c r="F42" s="125">
        <v>122297</v>
      </c>
      <c r="G42" s="77">
        <v>173.4</v>
      </c>
    </row>
    <row r="43" spans="1:7" ht="13.2" customHeight="1" x14ac:dyDescent="0.3">
      <c r="A43" s="28" t="s">
        <v>220</v>
      </c>
    </row>
    <row r="44" spans="1:7" ht="13.2" customHeight="1" x14ac:dyDescent="0.3">
      <c r="A44" s="1" t="s">
        <v>461</v>
      </c>
      <c r="B44" s="124">
        <v>7512</v>
      </c>
      <c r="C44" s="124">
        <v>7061801</v>
      </c>
      <c r="D44" s="124">
        <v>512751530</v>
      </c>
      <c r="E44" s="124">
        <v>940</v>
      </c>
      <c r="F44" s="124">
        <v>68258</v>
      </c>
      <c r="G44" s="22">
        <v>72.61</v>
      </c>
    </row>
    <row r="45" spans="1:7" ht="13.2" customHeight="1" x14ac:dyDescent="0.3">
      <c r="A45" s="7" t="s">
        <v>251</v>
      </c>
      <c r="B45" s="125">
        <v>293</v>
      </c>
      <c r="C45" s="125">
        <v>291247</v>
      </c>
      <c r="D45" s="125">
        <v>20075287</v>
      </c>
      <c r="E45" s="125">
        <v>994</v>
      </c>
      <c r="F45" s="125">
        <v>68516</v>
      </c>
      <c r="G45" s="77">
        <v>68.930000000000007</v>
      </c>
    </row>
    <row r="46" spans="1:7" ht="13.2" customHeight="1" x14ac:dyDescent="0.3">
      <c r="A46" s="28" t="s">
        <v>221</v>
      </c>
    </row>
    <row r="47" spans="1:7" ht="13.2" customHeight="1" x14ac:dyDescent="0.3">
      <c r="A47" s="1" t="s">
        <v>461</v>
      </c>
      <c r="B47" s="124">
        <v>1178</v>
      </c>
      <c r="C47" s="124">
        <v>360819</v>
      </c>
      <c r="D47" s="124">
        <v>110549532</v>
      </c>
      <c r="E47" s="124">
        <v>306</v>
      </c>
      <c r="F47" s="124">
        <v>93845</v>
      </c>
      <c r="G47" s="22">
        <v>306.39</v>
      </c>
    </row>
    <row r="48" spans="1:7" ht="13.2" customHeight="1" x14ac:dyDescent="0.3">
      <c r="A48" s="7" t="s">
        <v>251</v>
      </c>
      <c r="B48" s="125">
        <v>59</v>
      </c>
      <c r="C48" s="125">
        <v>20040</v>
      </c>
      <c r="D48" s="125">
        <v>5549514</v>
      </c>
      <c r="E48" s="125">
        <v>340</v>
      </c>
      <c r="F48" s="125">
        <v>94060</v>
      </c>
      <c r="G48" s="77">
        <v>276.92</v>
      </c>
    </row>
    <row r="49" spans="1:7" ht="13.2" customHeight="1" x14ac:dyDescent="0.3">
      <c r="A49" s="28" t="s">
        <v>307</v>
      </c>
    </row>
    <row r="50" spans="1:7" ht="13.2" customHeight="1" x14ac:dyDescent="0.3">
      <c r="A50" s="1" t="s">
        <v>461</v>
      </c>
      <c r="B50" s="124">
        <v>1300</v>
      </c>
      <c r="C50" s="124">
        <v>1102463</v>
      </c>
      <c r="D50" s="124">
        <v>92212667</v>
      </c>
      <c r="E50" s="124">
        <v>848</v>
      </c>
      <c r="F50" s="124">
        <v>70933</v>
      </c>
      <c r="G50" s="22">
        <v>83.64</v>
      </c>
    </row>
    <row r="51" spans="1:7" ht="13.2" customHeight="1" x14ac:dyDescent="0.3">
      <c r="A51" s="7" t="s">
        <v>251</v>
      </c>
      <c r="B51" s="125">
        <v>20</v>
      </c>
      <c r="C51" s="125">
        <v>19284</v>
      </c>
      <c r="D51" s="125">
        <v>1592035</v>
      </c>
      <c r="E51" s="125">
        <v>964</v>
      </c>
      <c r="F51" s="125">
        <v>79602</v>
      </c>
      <c r="G51" s="77">
        <v>82.56</v>
      </c>
    </row>
    <row r="52" spans="1:7" ht="13.2" customHeight="1" x14ac:dyDescent="0.3">
      <c r="A52" s="28" t="s">
        <v>223</v>
      </c>
    </row>
    <row r="53" spans="1:7" ht="13.2" customHeight="1" x14ac:dyDescent="0.3">
      <c r="A53" s="1" t="s">
        <v>461</v>
      </c>
      <c r="B53" s="124">
        <v>3141</v>
      </c>
      <c r="C53" s="124">
        <v>2002191</v>
      </c>
      <c r="D53" s="124">
        <v>154865796</v>
      </c>
      <c r="E53" s="124">
        <v>637</v>
      </c>
      <c r="F53" s="124">
        <v>49305</v>
      </c>
      <c r="G53" s="22">
        <v>77.349999999999994</v>
      </c>
    </row>
    <row r="54" spans="1:7" ht="13.2" customHeight="1" x14ac:dyDescent="0.3">
      <c r="A54" s="7" t="s">
        <v>251</v>
      </c>
      <c r="B54" s="125">
        <v>37</v>
      </c>
      <c r="C54" s="125">
        <v>35475</v>
      </c>
      <c r="D54" s="125">
        <v>2675783</v>
      </c>
      <c r="E54" s="125">
        <v>959</v>
      </c>
      <c r="F54" s="125">
        <v>72318</v>
      </c>
      <c r="G54" s="77">
        <v>75.430000000000007</v>
      </c>
    </row>
    <row r="55" spans="1:7" ht="13.2" customHeight="1" x14ac:dyDescent="0.3">
      <c r="A55" s="28" t="s">
        <v>171</v>
      </c>
    </row>
    <row r="56" spans="1:7" ht="13.2" customHeight="1" x14ac:dyDescent="0.3">
      <c r="A56" s="1" t="s">
        <v>461</v>
      </c>
      <c r="B56" s="124">
        <v>7737</v>
      </c>
      <c r="C56" s="124">
        <v>7190410</v>
      </c>
      <c r="D56" s="124">
        <v>445348117</v>
      </c>
      <c r="E56" s="124">
        <v>929</v>
      </c>
      <c r="F56" s="124">
        <v>57561</v>
      </c>
      <c r="G56" s="22">
        <v>61.94</v>
      </c>
    </row>
    <row r="57" spans="1:7" ht="13.2" customHeight="1" x14ac:dyDescent="0.3">
      <c r="A57" s="7" t="s">
        <v>251</v>
      </c>
      <c r="B57" s="125">
        <v>102</v>
      </c>
      <c r="C57" s="125">
        <v>122820</v>
      </c>
      <c r="D57" s="125">
        <v>8056459</v>
      </c>
      <c r="E57" s="125">
        <v>1204</v>
      </c>
      <c r="F57" s="125">
        <v>78985</v>
      </c>
      <c r="G57" s="77">
        <v>65.599999999999994</v>
      </c>
    </row>
    <row r="58" spans="1:7" ht="13.2" customHeight="1" x14ac:dyDescent="0.3">
      <c r="A58" s="28" t="s">
        <v>224</v>
      </c>
    </row>
    <row r="59" spans="1:7" ht="13.2" customHeight="1" x14ac:dyDescent="0.3">
      <c r="A59" s="1" t="s">
        <v>461</v>
      </c>
      <c r="B59" s="124">
        <v>587</v>
      </c>
      <c r="C59" s="124">
        <v>401331</v>
      </c>
      <c r="D59" s="124">
        <v>27132569</v>
      </c>
      <c r="E59" s="124">
        <v>684</v>
      </c>
      <c r="F59" s="124">
        <v>46222</v>
      </c>
      <c r="G59" s="22">
        <v>67.61</v>
      </c>
    </row>
    <row r="60" spans="1:7" ht="13.2" customHeight="1" x14ac:dyDescent="0.3">
      <c r="A60" s="7" t="s">
        <v>251</v>
      </c>
      <c r="B60" s="125">
        <v>8</v>
      </c>
      <c r="C60" s="125">
        <v>6342</v>
      </c>
      <c r="D60" s="125">
        <v>415376</v>
      </c>
      <c r="E60" s="125">
        <v>793</v>
      </c>
      <c r="F60" s="125">
        <v>51922</v>
      </c>
      <c r="G60" s="77">
        <v>65.5</v>
      </c>
    </row>
    <row r="61" spans="1:7" ht="13.2" customHeight="1" x14ac:dyDescent="0.3">
      <c r="A61" s="28" t="s">
        <v>225</v>
      </c>
    </row>
    <row r="62" spans="1:7" ht="13.2" customHeight="1" x14ac:dyDescent="0.3">
      <c r="A62" s="1" t="s">
        <v>461</v>
      </c>
      <c r="B62" s="124">
        <v>2106</v>
      </c>
      <c r="C62" s="124">
        <v>1174759</v>
      </c>
      <c r="D62" s="124">
        <v>112593613</v>
      </c>
      <c r="E62" s="124">
        <v>558</v>
      </c>
      <c r="F62" s="124">
        <v>53463</v>
      </c>
      <c r="G62" s="22">
        <v>95.84</v>
      </c>
    </row>
    <row r="63" spans="1:7" ht="13.2" customHeight="1" x14ac:dyDescent="0.3">
      <c r="A63" s="7" t="s">
        <v>251</v>
      </c>
      <c r="B63" s="125">
        <v>52</v>
      </c>
      <c r="C63" s="125">
        <v>34476</v>
      </c>
      <c r="D63" s="125">
        <v>3300823</v>
      </c>
      <c r="E63" s="125">
        <v>663</v>
      </c>
      <c r="F63" s="125">
        <v>63477</v>
      </c>
      <c r="G63" s="77">
        <v>95.74</v>
      </c>
    </row>
    <row r="64" spans="1:7" ht="13.2" customHeight="1" x14ac:dyDescent="0.3">
      <c r="A64" s="28" t="s">
        <v>226</v>
      </c>
    </row>
    <row r="65" spans="1:7" ht="13.2" customHeight="1" x14ac:dyDescent="0.3">
      <c r="A65" s="1" t="s">
        <v>461</v>
      </c>
      <c r="B65" s="124">
        <v>2075</v>
      </c>
      <c r="C65" s="124">
        <v>117481</v>
      </c>
      <c r="D65" s="124">
        <v>53660892</v>
      </c>
      <c r="E65" s="124">
        <v>57</v>
      </c>
      <c r="F65" s="124">
        <v>25861</v>
      </c>
      <c r="G65" s="22">
        <v>456.76</v>
      </c>
    </row>
    <row r="66" spans="1:7" ht="13.2" customHeight="1" x14ac:dyDescent="0.3">
      <c r="A66" s="7" t="s">
        <v>251</v>
      </c>
      <c r="B66" s="125">
        <v>118</v>
      </c>
      <c r="C66" s="125">
        <v>8055</v>
      </c>
      <c r="D66" s="125">
        <v>3600861</v>
      </c>
      <c r="E66" s="125">
        <v>68</v>
      </c>
      <c r="F66" s="125">
        <v>30516</v>
      </c>
      <c r="G66" s="77">
        <v>447.03</v>
      </c>
    </row>
    <row r="67" spans="1:7" ht="13.2" customHeight="1" x14ac:dyDescent="0.3">
      <c r="A67" s="28" t="s">
        <v>227</v>
      </c>
    </row>
    <row r="68" spans="1:7" ht="13.2" customHeight="1" x14ac:dyDescent="0.3">
      <c r="A68" s="1" t="s">
        <v>461</v>
      </c>
      <c r="B68" s="124">
        <v>35488</v>
      </c>
      <c r="C68" s="124">
        <v>1737249</v>
      </c>
      <c r="D68" s="124">
        <v>855882851</v>
      </c>
      <c r="E68" s="124">
        <v>49</v>
      </c>
      <c r="F68" s="124">
        <v>24118</v>
      </c>
      <c r="G68" s="22">
        <v>492.67</v>
      </c>
    </row>
    <row r="69" spans="1:7" ht="13.2" customHeight="1" x14ac:dyDescent="0.3">
      <c r="A69" s="7" t="s">
        <v>251</v>
      </c>
      <c r="B69" s="125">
        <v>719</v>
      </c>
      <c r="C69" s="125">
        <v>41033</v>
      </c>
      <c r="D69" s="125">
        <v>19096353</v>
      </c>
      <c r="E69" s="125">
        <v>57</v>
      </c>
      <c r="F69" s="125">
        <v>26560</v>
      </c>
      <c r="G69" s="77">
        <v>465.39</v>
      </c>
    </row>
    <row r="70" spans="1:7" ht="13.2" customHeight="1" x14ac:dyDescent="0.3">
      <c r="A70" s="28" t="s">
        <v>308</v>
      </c>
    </row>
    <row r="71" spans="1:7" ht="13.2" customHeight="1" x14ac:dyDescent="0.3">
      <c r="A71" s="1" t="s">
        <v>461</v>
      </c>
      <c r="B71" s="124">
        <v>3955</v>
      </c>
      <c r="C71" s="124">
        <v>5129058</v>
      </c>
      <c r="D71" s="124">
        <v>430631968</v>
      </c>
      <c r="E71" s="124">
        <v>1297</v>
      </c>
      <c r="F71" s="124">
        <v>108883</v>
      </c>
      <c r="G71" s="22">
        <v>83.96</v>
      </c>
    </row>
    <row r="72" spans="1:7" ht="13.2" customHeight="1" x14ac:dyDescent="0.3">
      <c r="A72" s="7" t="s">
        <v>251</v>
      </c>
      <c r="B72" s="125">
        <v>15</v>
      </c>
      <c r="C72" s="125">
        <v>11011</v>
      </c>
      <c r="D72" s="125">
        <v>881559</v>
      </c>
      <c r="E72" s="125">
        <v>734</v>
      </c>
      <c r="F72" s="125">
        <v>58771</v>
      </c>
      <c r="G72" s="77">
        <v>80.06</v>
      </c>
    </row>
    <row r="73" spans="1:7" ht="13.2" customHeight="1" x14ac:dyDescent="0.3">
      <c r="A73" s="28" t="s">
        <v>172</v>
      </c>
    </row>
    <row r="74" spans="1:7" ht="13.2" customHeight="1" x14ac:dyDescent="0.3">
      <c r="A74" s="1" t="s">
        <v>461</v>
      </c>
      <c r="B74" s="124">
        <v>3266</v>
      </c>
      <c r="C74" s="124">
        <v>3358689</v>
      </c>
      <c r="D74" s="124">
        <v>190388538</v>
      </c>
      <c r="E74" s="124">
        <v>1028</v>
      </c>
      <c r="F74" s="124">
        <v>58294</v>
      </c>
      <c r="G74" s="22">
        <v>56.69</v>
      </c>
    </row>
    <row r="75" spans="1:7" ht="13.2" customHeight="1" x14ac:dyDescent="0.3">
      <c r="A75" s="10" t="s">
        <v>251</v>
      </c>
      <c r="B75" s="126">
        <v>54</v>
      </c>
      <c r="C75" s="126">
        <v>65112</v>
      </c>
      <c r="D75" s="126">
        <v>3666513</v>
      </c>
      <c r="E75" s="126">
        <v>1206</v>
      </c>
      <c r="F75" s="126">
        <v>67898</v>
      </c>
      <c r="G75" s="26">
        <v>56.31</v>
      </c>
    </row>
    <row r="76" spans="1:7" ht="169.2" customHeight="1" x14ac:dyDescent="0.3">
      <c r="A76" s="165" t="s">
        <v>603</v>
      </c>
      <c r="B76" s="166"/>
      <c r="C76" s="166"/>
      <c r="D76" s="166"/>
      <c r="E76" s="166"/>
      <c r="F76" s="166"/>
      <c r="G76" s="166"/>
    </row>
    <row r="77" spans="1:7" ht="13.2" customHeight="1" x14ac:dyDescent="0.3">
      <c r="A77" s="13"/>
    </row>
    <row r="78" spans="1:7" ht="13.2" customHeight="1" x14ac:dyDescent="0.3"/>
    <row r="79" spans="1:7" ht="13.2" customHeight="1" x14ac:dyDescent="0.3"/>
    <row r="80" spans="1:7"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F3:F6"/>
    <mergeCell ref="G3:G6"/>
    <mergeCell ref="A76:G76"/>
    <mergeCell ref="A2:G2"/>
    <mergeCell ref="A3:A6"/>
    <mergeCell ref="B3:B6"/>
    <mergeCell ref="C3:C6"/>
    <mergeCell ref="D3:D6"/>
    <mergeCell ref="E3:E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0"/>
  <sheetViews>
    <sheetView showGridLines="0" workbookViewId="0"/>
  </sheetViews>
  <sheetFormatPr baseColWidth="10" defaultRowHeight="14.4" x14ac:dyDescent="0.3"/>
  <cols>
    <col min="2" max="2" width="32.6640625" customWidth="1"/>
    <col min="3" max="8" width="12.6640625" customWidth="1"/>
  </cols>
  <sheetData>
    <row r="1" spans="1:15" ht="13.2" customHeight="1" x14ac:dyDescent="0.3">
      <c r="A1" s="2" t="s">
        <v>98</v>
      </c>
      <c r="J1" s="14" t="str">
        <f>HYPERLINK("#'Verzeichnis'!A1", "Zurück zum Verzeichnis")</f>
        <v>Zurück zum Verzeichnis</v>
      </c>
      <c r="O1" s="1"/>
    </row>
    <row r="2" spans="1:15" ht="13.2" customHeight="1" x14ac:dyDescent="0.3">
      <c r="A2" s="2" t="s">
        <v>3</v>
      </c>
    </row>
    <row r="3" spans="1:15" ht="13.2" customHeight="1" x14ac:dyDescent="0.3">
      <c r="A3" s="168" t="s">
        <v>66</v>
      </c>
      <c r="B3" s="16" t="s">
        <v>85</v>
      </c>
      <c r="C3" s="167" t="s">
        <v>67</v>
      </c>
      <c r="D3" s="167" t="s">
        <v>68</v>
      </c>
      <c r="E3" s="167" t="s">
        <v>69</v>
      </c>
      <c r="F3" s="169" t="s">
        <v>70</v>
      </c>
      <c r="G3" s="167" t="s">
        <v>71</v>
      </c>
      <c r="H3" s="167" t="s">
        <v>72</v>
      </c>
      <c r="I3" t="s">
        <v>85</v>
      </c>
      <c r="J3" s="167" t="s">
        <v>73</v>
      </c>
      <c r="K3" s="167" t="s">
        <v>85</v>
      </c>
      <c r="L3" s="167" t="s">
        <v>85</v>
      </c>
      <c r="M3" s="167" t="s">
        <v>85</v>
      </c>
    </row>
    <row r="4" spans="1:15" ht="13.2" customHeight="1" x14ac:dyDescent="0.3">
      <c r="A4" s="168"/>
      <c r="B4" s="16"/>
      <c r="C4" s="167"/>
      <c r="D4" s="167"/>
      <c r="E4" s="167"/>
      <c r="F4" s="169"/>
      <c r="G4" s="167"/>
      <c r="H4" s="167"/>
      <c r="J4" s="16">
        <v>2020</v>
      </c>
      <c r="K4" s="16">
        <v>2021</v>
      </c>
      <c r="L4" s="16">
        <v>2022</v>
      </c>
      <c r="M4" s="16">
        <v>2023</v>
      </c>
    </row>
    <row r="5" spans="1:15" ht="13.2" customHeight="1" x14ac:dyDescent="0.3">
      <c r="A5" s="2" t="s">
        <v>99</v>
      </c>
      <c r="B5" s="2"/>
      <c r="C5" s="17">
        <v>324.295441796906</v>
      </c>
      <c r="D5" s="17">
        <v>357.680567767686</v>
      </c>
      <c r="E5" s="17">
        <v>369.83701993891702</v>
      </c>
      <c r="F5" s="17">
        <v>360.29877246798702</v>
      </c>
      <c r="G5" s="21"/>
      <c r="H5" s="21"/>
      <c r="J5" s="6">
        <v>1.6333447479493099E-2</v>
      </c>
      <c r="K5" s="6">
        <v>1.6752097863543199E-2</v>
      </c>
      <c r="L5" s="6">
        <v>1.69807157652841E-2</v>
      </c>
      <c r="M5" s="6">
        <v>1.7461820777068201E-2</v>
      </c>
    </row>
    <row r="6" spans="1:15" ht="13.2" customHeight="1" x14ac:dyDescent="0.3">
      <c r="A6" s="22"/>
      <c r="C6" s="22"/>
      <c r="D6" s="18">
        <v>33.385125970779598</v>
      </c>
      <c r="E6" s="18">
        <v>12.1564521712311</v>
      </c>
      <c r="F6" s="18">
        <v>-9.5382474709298304</v>
      </c>
      <c r="G6" s="18">
        <v>36.003330671080803</v>
      </c>
      <c r="H6" s="18">
        <v>12.001110223693599</v>
      </c>
    </row>
    <row r="7" spans="1:15" ht="13.2" customHeight="1" x14ac:dyDescent="0.3">
      <c r="A7" s="22" t="s">
        <v>100</v>
      </c>
      <c r="B7" s="9"/>
      <c r="C7" s="8"/>
      <c r="D7" s="8">
        <v>0.102946639600588</v>
      </c>
      <c r="E7" s="8">
        <v>3.3986895757576401E-2</v>
      </c>
      <c r="F7" s="8">
        <v>-2.57904075489933E-2</v>
      </c>
      <c r="G7" s="8">
        <v>0.11102015640919299</v>
      </c>
      <c r="H7" s="8">
        <v>3.5715906139452698E-2</v>
      </c>
      <c r="J7" s="9"/>
      <c r="K7" s="9"/>
      <c r="L7" s="9"/>
      <c r="M7" s="9"/>
    </row>
    <row r="8" spans="1:15" ht="13.2" customHeight="1" x14ac:dyDescent="0.3">
      <c r="A8" s="2"/>
      <c r="B8" s="23" t="s">
        <v>101</v>
      </c>
      <c r="C8" s="17">
        <v>256.57210891096298</v>
      </c>
      <c r="D8" s="17">
        <v>287.25682864373698</v>
      </c>
      <c r="E8" s="17">
        <v>298.07049637354697</v>
      </c>
      <c r="F8" s="17">
        <v>285.103680149681</v>
      </c>
      <c r="G8" s="21"/>
      <c r="H8" s="21"/>
      <c r="J8" s="5">
        <v>1.6163317679487799E-2</v>
      </c>
      <c r="K8" s="5">
        <v>1.6438745056496201E-2</v>
      </c>
      <c r="L8" s="5">
        <v>1.6790596008005001E-2</v>
      </c>
      <c r="M8" s="5">
        <v>1.7183777201895501E-2</v>
      </c>
    </row>
    <row r="9" spans="1:15" ht="13.2" customHeight="1" x14ac:dyDescent="0.3">
      <c r="A9" s="22"/>
      <c r="B9" s="24" t="s">
        <v>102</v>
      </c>
      <c r="C9" s="5">
        <v>0.79116779282899796</v>
      </c>
      <c r="D9" s="5">
        <v>0.803109966069812</v>
      </c>
      <c r="E9" s="5">
        <v>0.80595094677860302</v>
      </c>
      <c r="F9" s="5">
        <v>0.79129795030043304</v>
      </c>
      <c r="G9" s="5"/>
      <c r="H9" s="5"/>
    </row>
    <row r="10" spans="1:15" ht="13.2" customHeight="1" x14ac:dyDescent="0.3">
      <c r="A10" s="22"/>
      <c r="B10" s="24" t="s">
        <v>76</v>
      </c>
      <c r="C10" s="22"/>
      <c r="D10" s="18">
        <v>30.684719732774202</v>
      </c>
      <c r="E10" s="18">
        <v>10.813667729809801</v>
      </c>
      <c r="F10" s="18">
        <v>-12.966816223866701</v>
      </c>
      <c r="G10" s="18">
        <v>28.531571238717301</v>
      </c>
      <c r="H10" s="18">
        <v>9.5105237462391106</v>
      </c>
    </row>
    <row r="11" spans="1:15" ht="13.2" customHeight="1" x14ac:dyDescent="0.3">
      <c r="A11" s="22"/>
      <c r="B11" s="25" t="s">
        <v>77</v>
      </c>
      <c r="C11" s="8"/>
      <c r="D11" s="8">
        <v>0.119594915686734</v>
      </c>
      <c r="E11" s="8">
        <v>3.7644597626680598E-2</v>
      </c>
      <c r="F11" s="8">
        <v>-4.3502514947391699E-2</v>
      </c>
      <c r="G11" s="8">
        <v>0.111202933786612</v>
      </c>
      <c r="H11" s="8">
        <v>3.5772699305582502E-2</v>
      </c>
      <c r="J11" s="9"/>
      <c r="K11" s="9"/>
      <c r="L11" s="9"/>
      <c r="M11" s="9"/>
    </row>
    <row r="12" spans="1:15" ht="13.2" customHeight="1" x14ac:dyDescent="0.3">
      <c r="A12" s="2"/>
      <c r="B12" s="23" t="s">
        <v>103</v>
      </c>
      <c r="C12" s="17">
        <v>52.648718853210298</v>
      </c>
      <c r="D12" s="17">
        <v>53.702456212037902</v>
      </c>
      <c r="E12" s="17">
        <v>54.222342563330102</v>
      </c>
      <c r="F12" s="17">
        <v>57.8770872446377</v>
      </c>
      <c r="G12" s="21"/>
      <c r="H12" s="21"/>
      <c r="J12" s="5">
        <v>3.2620726966011301E-2</v>
      </c>
      <c r="K12" s="5">
        <v>3.36712076364006E-2</v>
      </c>
      <c r="L12" s="5">
        <v>3.4501399529144397E-2</v>
      </c>
      <c r="M12" s="5">
        <v>3.5774089362613101E-2</v>
      </c>
    </row>
    <row r="13" spans="1:15" ht="13.2" customHeight="1" x14ac:dyDescent="0.3">
      <c r="A13" s="22"/>
      <c r="B13" s="24" t="s">
        <v>102</v>
      </c>
      <c r="C13" s="5">
        <v>0.162348007611473</v>
      </c>
      <c r="D13" s="5">
        <v>0.15014082690373501</v>
      </c>
      <c r="E13" s="5">
        <v>0.146611452180438</v>
      </c>
      <c r="F13" s="5">
        <v>0.160636370887942</v>
      </c>
      <c r="G13" s="5"/>
      <c r="H13" s="5"/>
    </row>
    <row r="14" spans="1:15" ht="13.2" customHeight="1" x14ac:dyDescent="0.3">
      <c r="A14" s="22"/>
      <c r="B14" s="24" t="s">
        <v>76</v>
      </c>
      <c r="C14" s="22"/>
      <c r="D14" s="18">
        <v>1.05373735882763</v>
      </c>
      <c r="E14" s="18">
        <v>0.51988635129225003</v>
      </c>
      <c r="F14" s="18">
        <v>3.6547446813075299</v>
      </c>
      <c r="G14" s="18">
        <v>5.2283683914274004</v>
      </c>
      <c r="H14" s="18">
        <v>1.7427894638091299</v>
      </c>
    </row>
    <row r="15" spans="1:15" ht="13.2" customHeight="1" x14ac:dyDescent="0.3">
      <c r="A15" s="22"/>
      <c r="B15" s="25" t="s">
        <v>77</v>
      </c>
      <c r="C15" s="8"/>
      <c r="D15" s="8">
        <v>2.0014491934087601E-2</v>
      </c>
      <c r="E15" s="8">
        <v>9.6808672817410707E-3</v>
      </c>
      <c r="F15" s="8">
        <v>6.7402928544425894E-2</v>
      </c>
      <c r="G15" s="8">
        <v>9.9306659408077896E-2</v>
      </c>
      <c r="H15" s="8">
        <v>3.2063184506552898E-2</v>
      </c>
      <c r="J15" s="9"/>
      <c r="K15" s="9"/>
      <c r="L15" s="9"/>
      <c r="M15" s="9"/>
    </row>
    <row r="16" spans="1:15" ht="13.2" customHeight="1" x14ac:dyDescent="0.3">
      <c r="A16" s="2"/>
      <c r="B16" s="23" t="s">
        <v>104</v>
      </c>
      <c r="C16" s="17">
        <v>2.2604439595680801</v>
      </c>
      <c r="D16" s="17">
        <v>2.3936031570482599</v>
      </c>
      <c r="E16" s="17">
        <v>2.4160441050955499</v>
      </c>
      <c r="F16" s="17">
        <v>2.5969280236512802</v>
      </c>
      <c r="G16" s="21"/>
      <c r="H16" s="21"/>
      <c r="J16" s="5">
        <v>0.13160385498443899</v>
      </c>
      <c r="K16" s="5">
        <v>0.12791178021317501</v>
      </c>
      <c r="L16" s="5">
        <v>0.13190058257892201</v>
      </c>
      <c r="M16" s="5">
        <v>0.13004218184275901</v>
      </c>
    </row>
    <row r="17" spans="1:13" ht="13.2" customHeight="1" x14ac:dyDescent="0.3">
      <c r="A17" s="22"/>
      <c r="B17" s="24" t="s">
        <v>102</v>
      </c>
      <c r="C17" s="5">
        <v>6.9703229470111103E-3</v>
      </c>
      <c r="D17" s="5">
        <v>6.6920134129369599E-3</v>
      </c>
      <c r="E17" s="5">
        <v>6.5327265115173797E-3</v>
      </c>
      <c r="F17" s="5">
        <v>7.2077071089161502E-3</v>
      </c>
      <c r="G17" s="5"/>
      <c r="H17" s="5"/>
    </row>
    <row r="18" spans="1:13" ht="13.2" customHeight="1" x14ac:dyDescent="0.3">
      <c r="A18" s="22"/>
      <c r="B18" s="24" t="s">
        <v>76</v>
      </c>
      <c r="C18" s="22"/>
      <c r="D18" s="18">
        <v>0.13315919748017899</v>
      </c>
      <c r="E18" s="18">
        <v>2.24409480472825E-2</v>
      </c>
      <c r="F18" s="18">
        <v>0.18088391855572999</v>
      </c>
      <c r="G18" s="18">
        <v>0.33648406408319198</v>
      </c>
      <c r="H18" s="18">
        <v>0.112161354694397</v>
      </c>
    </row>
    <row r="19" spans="1:13" ht="13.2" customHeight="1" x14ac:dyDescent="0.3">
      <c r="A19" s="22"/>
      <c r="B19" s="25" t="s">
        <v>77</v>
      </c>
      <c r="C19" s="8"/>
      <c r="D19" s="8">
        <v>5.8908426778968903E-2</v>
      </c>
      <c r="E19" s="8">
        <v>9.3753837102037198E-3</v>
      </c>
      <c r="F19" s="8">
        <v>7.4867804844389194E-2</v>
      </c>
      <c r="G19" s="8">
        <v>0.148857512109031</v>
      </c>
      <c r="H19" s="8">
        <v>4.7342489626292401E-2</v>
      </c>
      <c r="J19" s="9"/>
      <c r="K19" s="9"/>
      <c r="L19" s="9"/>
      <c r="M19" s="9"/>
    </row>
    <row r="20" spans="1:13" ht="13.2" customHeight="1" x14ac:dyDescent="0.3">
      <c r="A20" s="2"/>
      <c r="B20" s="23" t="s">
        <v>97</v>
      </c>
      <c r="C20" s="17">
        <v>12.8141700731654</v>
      </c>
      <c r="D20" s="17">
        <v>14.3276797548621</v>
      </c>
      <c r="E20" s="17">
        <v>15.1281368969435</v>
      </c>
      <c r="F20" s="17">
        <v>14.721077050017501</v>
      </c>
      <c r="G20" s="21"/>
      <c r="H20" s="21"/>
      <c r="J20" s="5">
        <v>6.3726114332825504E-2</v>
      </c>
      <c r="K20" s="5">
        <v>6.5129406632788697E-2</v>
      </c>
      <c r="L20" s="5">
        <v>6.3758145573348399E-2</v>
      </c>
      <c r="M20" s="5">
        <v>5.86527691180816E-2</v>
      </c>
    </row>
    <row r="21" spans="1:13" ht="13.2" customHeight="1" x14ac:dyDescent="0.3">
      <c r="A21" s="22"/>
      <c r="B21" s="24" t="s">
        <v>102</v>
      </c>
      <c r="C21" s="5">
        <v>3.9513876612519198E-2</v>
      </c>
      <c r="D21" s="5">
        <v>4.0057193613514903E-2</v>
      </c>
      <c r="E21" s="5">
        <v>4.0904874529440298E-2</v>
      </c>
      <c r="F21" s="5">
        <v>4.08579717027081E-2</v>
      </c>
      <c r="G21" s="5"/>
      <c r="H21" s="5"/>
    </row>
    <row r="22" spans="1:13" ht="13.2" customHeight="1" x14ac:dyDescent="0.3">
      <c r="A22" s="22"/>
      <c r="B22" s="24" t="s">
        <v>76</v>
      </c>
      <c r="C22" s="22"/>
      <c r="D22" s="18">
        <v>1.5135096816967899</v>
      </c>
      <c r="E22" s="18">
        <v>0.80045714208135399</v>
      </c>
      <c r="F22" s="18">
        <v>-0.40705984692602099</v>
      </c>
      <c r="G22" s="18">
        <v>1.9069069768521201</v>
      </c>
      <c r="H22" s="18">
        <v>0.63563565895070695</v>
      </c>
    </row>
    <row r="23" spans="1:13" ht="13.2" customHeight="1" x14ac:dyDescent="0.3">
      <c r="A23" s="26"/>
      <c r="B23" s="27" t="s">
        <v>77</v>
      </c>
      <c r="C23" s="11"/>
      <c r="D23" s="11">
        <v>0.118112189322841</v>
      </c>
      <c r="E23" s="11">
        <v>5.5867883410062699E-2</v>
      </c>
      <c r="F23" s="11">
        <v>-2.6907467171867299E-2</v>
      </c>
      <c r="G23" s="11">
        <v>0.14881236677554699</v>
      </c>
      <c r="H23" s="11">
        <v>4.7328770708492798E-2</v>
      </c>
      <c r="J23" s="12"/>
      <c r="K23" s="12"/>
      <c r="L23" s="12"/>
      <c r="M23" s="12"/>
    </row>
    <row r="24" spans="1:13" ht="169.2" customHeight="1" x14ac:dyDescent="0.3">
      <c r="A24" s="165" t="s">
        <v>577</v>
      </c>
      <c r="B24" s="166"/>
      <c r="C24" s="166"/>
      <c r="D24" s="166"/>
      <c r="E24" s="166"/>
      <c r="F24" s="166"/>
      <c r="G24" s="166"/>
      <c r="H24" s="166"/>
    </row>
    <row r="25" spans="1:13" ht="13.2" customHeight="1" x14ac:dyDescent="0.3"/>
    <row r="26" spans="1:13" ht="13.2" customHeight="1" x14ac:dyDescent="0.3"/>
    <row r="27" spans="1:13" ht="13.2" customHeight="1" x14ac:dyDescent="0.3"/>
    <row r="28" spans="1:13" ht="13.2" customHeight="1" x14ac:dyDescent="0.3"/>
    <row r="29" spans="1:13" ht="13.2" customHeight="1" x14ac:dyDescent="0.3"/>
    <row r="30" spans="1:13" ht="13.2" customHeight="1" x14ac:dyDescent="0.3"/>
    <row r="31" spans="1:13" ht="13.2" customHeight="1" x14ac:dyDescent="0.3"/>
    <row r="32" spans="1:13"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9">
    <mergeCell ref="G3:G4"/>
    <mergeCell ref="H3:H4"/>
    <mergeCell ref="J3:M3"/>
    <mergeCell ref="A24:H24"/>
    <mergeCell ref="A3:A4"/>
    <mergeCell ref="C3:C4"/>
    <mergeCell ref="D3:D4"/>
    <mergeCell ref="E3:E4"/>
    <mergeCell ref="F3:F4"/>
  </mergeCells>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O90"/>
  <sheetViews>
    <sheetView showGridLines="0" workbookViewId="0"/>
  </sheetViews>
  <sheetFormatPr baseColWidth="10" defaultRowHeight="14.4" x14ac:dyDescent="0.3"/>
  <cols>
    <col min="1" max="1" width="45.6640625" customWidth="1"/>
    <col min="3" max="3" width="13.6640625" customWidth="1"/>
  </cols>
  <sheetData>
    <row r="1" spans="1:15" ht="13.2" customHeight="1" x14ac:dyDescent="0.3">
      <c r="A1" s="2" t="s">
        <v>473</v>
      </c>
      <c r="J1" s="14" t="str">
        <f>HYPERLINK("#'Verzeichnis'!A1", "Zurück zum Verzeichnis")</f>
        <v>Zurück zum Verzeichnis</v>
      </c>
      <c r="O1" s="1"/>
    </row>
    <row r="2" spans="1:15" ht="13.2" customHeight="1" x14ac:dyDescent="0.3">
      <c r="A2" s="170" t="s">
        <v>55</v>
      </c>
      <c r="B2" s="166"/>
      <c r="C2" s="166"/>
      <c r="D2" s="166"/>
      <c r="E2" s="166"/>
      <c r="F2" s="166"/>
      <c r="G2" s="166"/>
      <c r="H2" s="166"/>
      <c r="I2" s="166"/>
      <c r="J2" s="166"/>
      <c r="K2" s="166"/>
      <c r="L2" s="166"/>
    </row>
    <row r="3" spans="1:15" ht="13.2" customHeight="1" x14ac:dyDescent="0.3">
      <c r="A3" s="174" t="s">
        <v>423</v>
      </c>
      <c r="B3" s="167" t="s">
        <v>133</v>
      </c>
      <c r="C3" s="167" t="s">
        <v>474</v>
      </c>
      <c r="D3" s="167" t="s">
        <v>475</v>
      </c>
      <c r="E3" s="167"/>
      <c r="F3" s="167"/>
      <c r="G3" s="167"/>
      <c r="H3" s="167" t="s">
        <v>480</v>
      </c>
      <c r="I3" s="167"/>
      <c r="J3" s="167"/>
      <c r="K3" s="167"/>
      <c r="L3" s="167"/>
    </row>
    <row r="4" spans="1:15" ht="13.2" customHeight="1" x14ac:dyDescent="0.3">
      <c r="A4" s="166"/>
      <c r="B4" s="200"/>
      <c r="C4" s="200"/>
      <c r="D4" s="73" t="s">
        <v>476</v>
      </c>
      <c r="E4" s="73" t="s">
        <v>477</v>
      </c>
      <c r="F4" s="73" t="s">
        <v>478</v>
      </c>
      <c r="G4" s="73" t="s">
        <v>479</v>
      </c>
      <c r="H4" s="200"/>
      <c r="I4" s="200"/>
      <c r="J4" s="200"/>
      <c r="K4" s="200"/>
      <c r="L4" s="200"/>
    </row>
    <row r="5" spans="1:15" ht="13.2" customHeight="1" x14ac:dyDescent="0.3">
      <c r="A5" s="166" t="s">
        <v>481</v>
      </c>
      <c r="B5" s="166" t="s">
        <v>482</v>
      </c>
      <c r="C5" s="166" t="s">
        <v>483</v>
      </c>
      <c r="D5" s="173" t="s">
        <v>489</v>
      </c>
      <c r="E5" s="173" t="s">
        <v>484</v>
      </c>
      <c r="F5" s="173" t="s">
        <v>485</v>
      </c>
      <c r="G5" s="173" t="s">
        <v>486</v>
      </c>
      <c r="H5" s="34" t="s">
        <v>476</v>
      </c>
      <c r="I5" s="34" t="s">
        <v>477</v>
      </c>
      <c r="J5" s="34" t="s">
        <v>478</v>
      </c>
      <c r="K5" s="34" t="s">
        <v>479</v>
      </c>
      <c r="L5" s="34" t="s">
        <v>487</v>
      </c>
    </row>
    <row r="6" spans="1:15" ht="25.95" customHeight="1" x14ac:dyDescent="0.3">
      <c r="A6" s="54" t="s">
        <v>315</v>
      </c>
      <c r="B6" s="47">
        <v>72</v>
      </c>
      <c r="C6" s="47">
        <v>5</v>
      </c>
      <c r="D6" s="77">
        <v>160</v>
      </c>
      <c r="E6" s="77">
        <v>240</v>
      </c>
      <c r="F6" s="77">
        <v>320</v>
      </c>
      <c r="G6" s="77">
        <v>460</v>
      </c>
      <c r="H6" s="77">
        <v>16</v>
      </c>
      <c r="I6" s="77">
        <v>18</v>
      </c>
      <c r="J6" s="77">
        <v>13</v>
      </c>
      <c r="K6" s="77">
        <v>17</v>
      </c>
      <c r="L6" s="77">
        <v>8</v>
      </c>
    </row>
    <row r="7" spans="1:15" ht="25.95" customHeight="1" x14ac:dyDescent="0.3">
      <c r="A7" s="54" t="s">
        <v>316</v>
      </c>
      <c r="B7" s="47">
        <v>99</v>
      </c>
      <c r="C7" s="47">
        <v>5</v>
      </c>
      <c r="D7" s="77">
        <v>200</v>
      </c>
      <c r="E7" s="77">
        <v>300</v>
      </c>
      <c r="F7" s="77">
        <v>400</v>
      </c>
      <c r="G7" s="77">
        <v>570</v>
      </c>
      <c r="H7" s="77">
        <v>27</v>
      </c>
      <c r="I7" s="77">
        <v>23</v>
      </c>
      <c r="J7" s="77">
        <v>21</v>
      </c>
      <c r="K7" s="77">
        <v>17</v>
      </c>
      <c r="L7" s="77">
        <v>11</v>
      </c>
    </row>
    <row r="8" spans="1:15" ht="25.95" customHeight="1" x14ac:dyDescent="0.3">
      <c r="A8" s="54" t="s">
        <v>438</v>
      </c>
      <c r="B8" s="47">
        <v>421</v>
      </c>
      <c r="C8" s="47">
        <v>5</v>
      </c>
      <c r="D8" s="77">
        <v>240</v>
      </c>
      <c r="E8" s="77">
        <v>320</v>
      </c>
      <c r="F8" s="77">
        <v>410</v>
      </c>
      <c r="G8" s="77">
        <v>570</v>
      </c>
      <c r="H8" s="77">
        <v>71</v>
      </c>
      <c r="I8" s="77">
        <v>91</v>
      </c>
      <c r="J8" s="77">
        <v>81</v>
      </c>
      <c r="K8" s="77">
        <v>94</v>
      </c>
      <c r="L8" s="77">
        <v>84</v>
      </c>
    </row>
    <row r="9" spans="1:15" ht="13.2" customHeight="1" x14ac:dyDescent="0.3">
      <c r="A9" s="54" t="s">
        <v>214</v>
      </c>
      <c r="B9" s="47">
        <v>12</v>
      </c>
      <c r="C9" s="47">
        <v>1</v>
      </c>
      <c r="D9" s="77">
        <v>0</v>
      </c>
      <c r="E9" s="77">
        <v>0</v>
      </c>
      <c r="F9" s="77">
        <v>0</v>
      </c>
      <c r="G9" s="77">
        <v>0</v>
      </c>
      <c r="H9" s="77">
        <v>12</v>
      </c>
      <c r="I9" s="77">
        <v>0</v>
      </c>
      <c r="J9" s="77">
        <v>0</v>
      </c>
      <c r="K9" s="77">
        <v>0</v>
      </c>
      <c r="L9" s="77">
        <v>0</v>
      </c>
    </row>
    <row r="10" spans="1:15" ht="13.2" customHeight="1" x14ac:dyDescent="0.3">
      <c r="A10" s="54" t="s">
        <v>162</v>
      </c>
      <c r="B10" s="47">
        <v>32</v>
      </c>
      <c r="C10" s="47">
        <v>2</v>
      </c>
      <c r="D10" s="77">
        <v>330</v>
      </c>
      <c r="E10" s="77">
        <v>0</v>
      </c>
      <c r="F10" s="77">
        <v>0</v>
      </c>
      <c r="G10" s="77">
        <v>0</v>
      </c>
      <c r="H10" s="77">
        <v>25</v>
      </c>
      <c r="I10" s="77">
        <v>7</v>
      </c>
      <c r="J10" s="77">
        <v>0</v>
      </c>
      <c r="K10" s="77">
        <v>0</v>
      </c>
      <c r="L10" s="77">
        <v>0</v>
      </c>
    </row>
    <row r="11" spans="1:15" ht="13.2" customHeight="1" x14ac:dyDescent="0.3">
      <c r="A11" s="54" t="s">
        <v>167</v>
      </c>
      <c r="B11" s="47">
        <v>37</v>
      </c>
      <c r="C11" s="47">
        <v>3</v>
      </c>
      <c r="D11" s="77">
        <v>290</v>
      </c>
      <c r="E11" s="77">
        <v>450</v>
      </c>
      <c r="F11" s="77">
        <v>0</v>
      </c>
      <c r="G11" s="77">
        <v>0</v>
      </c>
      <c r="H11" s="77">
        <v>11</v>
      </c>
      <c r="I11" s="77">
        <v>11</v>
      </c>
      <c r="J11" s="77">
        <v>15</v>
      </c>
      <c r="K11" s="77">
        <v>0</v>
      </c>
      <c r="L11" s="77">
        <v>0</v>
      </c>
    </row>
    <row r="12" spans="1:15" ht="13.2" customHeight="1" x14ac:dyDescent="0.3">
      <c r="A12" s="54" t="s">
        <v>168</v>
      </c>
      <c r="B12" s="47">
        <v>42</v>
      </c>
      <c r="C12" s="47">
        <v>5</v>
      </c>
      <c r="D12" s="77">
        <v>230</v>
      </c>
      <c r="E12" s="77">
        <v>310</v>
      </c>
      <c r="F12" s="77">
        <v>400</v>
      </c>
      <c r="G12" s="77">
        <v>540</v>
      </c>
      <c r="H12" s="77">
        <v>8</v>
      </c>
      <c r="I12" s="77">
        <v>12</v>
      </c>
      <c r="J12" s="77">
        <v>10</v>
      </c>
      <c r="K12" s="77">
        <v>6</v>
      </c>
      <c r="L12" s="77">
        <v>6</v>
      </c>
    </row>
    <row r="13" spans="1:15" ht="13.2" customHeight="1" x14ac:dyDescent="0.3">
      <c r="A13" s="54" t="s">
        <v>169</v>
      </c>
      <c r="B13" s="47">
        <v>172</v>
      </c>
      <c r="C13" s="47">
        <v>5</v>
      </c>
      <c r="D13" s="77">
        <v>210</v>
      </c>
      <c r="E13" s="77">
        <v>260</v>
      </c>
      <c r="F13" s="77">
        <v>320</v>
      </c>
      <c r="G13" s="77">
        <v>440</v>
      </c>
      <c r="H13" s="77">
        <v>45</v>
      </c>
      <c r="I13" s="77">
        <v>45</v>
      </c>
      <c r="J13" s="77">
        <v>32</v>
      </c>
      <c r="K13" s="77">
        <v>24</v>
      </c>
      <c r="L13" s="77">
        <v>26</v>
      </c>
    </row>
    <row r="14" spans="1:15" ht="13.2" customHeight="1" x14ac:dyDescent="0.3">
      <c r="A14" s="54" t="s">
        <v>170</v>
      </c>
      <c r="B14" s="47">
        <v>73</v>
      </c>
      <c r="C14" s="47">
        <v>5</v>
      </c>
      <c r="D14" s="77">
        <v>240</v>
      </c>
      <c r="E14" s="77">
        <v>310</v>
      </c>
      <c r="F14" s="77">
        <v>390</v>
      </c>
      <c r="G14" s="77">
        <v>570</v>
      </c>
      <c r="H14" s="77">
        <v>18</v>
      </c>
      <c r="I14" s="77">
        <v>14</v>
      </c>
      <c r="J14" s="77">
        <v>18</v>
      </c>
      <c r="K14" s="77">
        <v>9</v>
      </c>
      <c r="L14" s="77">
        <v>14</v>
      </c>
    </row>
    <row r="15" spans="1:15" ht="13.2" customHeight="1" x14ac:dyDescent="0.3">
      <c r="A15" s="54" t="s">
        <v>216</v>
      </c>
      <c r="B15" s="47">
        <v>14</v>
      </c>
      <c r="C15" s="47">
        <v>2</v>
      </c>
      <c r="D15" s="77">
        <v>430</v>
      </c>
      <c r="E15" s="77">
        <v>0</v>
      </c>
      <c r="F15" s="77">
        <v>0</v>
      </c>
      <c r="G15" s="77">
        <v>0</v>
      </c>
      <c r="H15" s="77">
        <v>8</v>
      </c>
      <c r="I15" s="77">
        <v>6</v>
      </c>
      <c r="J15" s="77">
        <v>0</v>
      </c>
      <c r="K15" s="77">
        <v>0</v>
      </c>
      <c r="L15" s="77">
        <v>0</v>
      </c>
    </row>
    <row r="16" spans="1:15" ht="13.2" customHeight="1" x14ac:dyDescent="0.3">
      <c r="A16" s="54" t="s">
        <v>217</v>
      </c>
      <c r="B16" s="47">
        <v>10</v>
      </c>
      <c r="C16" s="47">
        <v>1</v>
      </c>
      <c r="D16" s="77">
        <v>0</v>
      </c>
      <c r="E16" s="77">
        <v>0</v>
      </c>
      <c r="F16" s="77">
        <v>0</v>
      </c>
      <c r="G16" s="77">
        <v>0</v>
      </c>
      <c r="H16" s="77">
        <v>10</v>
      </c>
      <c r="I16" s="77">
        <v>0</v>
      </c>
      <c r="J16" s="77">
        <v>0</v>
      </c>
      <c r="K16" s="77">
        <v>0</v>
      </c>
      <c r="L16" s="77">
        <v>0</v>
      </c>
    </row>
    <row r="17" spans="1:12" ht="13.2" customHeight="1" x14ac:dyDescent="0.3">
      <c r="A17" s="54" t="s">
        <v>219</v>
      </c>
      <c r="B17" s="47">
        <v>14</v>
      </c>
      <c r="C17" s="47">
        <v>2</v>
      </c>
      <c r="D17" s="77">
        <v>600</v>
      </c>
      <c r="E17" s="77">
        <v>0</v>
      </c>
      <c r="F17" s="77">
        <v>0</v>
      </c>
      <c r="G17" s="77">
        <v>0</v>
      </c>
      <c r="H17" s="77">
        <v>7</v>
      </c>
      <c r="I17" s="77">
        <v>7</v>
      </c>
      <c r="J17" s="77">
        <v>0</v>
      </c>
      <c r="K17" s="77">
        <v>0</v>
      </c>
      <c r="L17" s="77">
        <v>0</v>
      </c>
    </row>
    <row r="18" spans="1:12" ht="25.95" customHeight="1" x14ac:dyDescent="0.3">
      <c r="A18" s="54" t="s">
        <v>312</v>
      </c>
      <c r="B18" s="47">
        <v>8</v>
      </c>
      <c r="C18" s="47">
        <v>1</v>
      </c>
      <c r="D18" s="77">
        <v>0</v>
      </c>
      <c r="E18" s="77">
        <v>0</v>
      </c>
      <c r="F18" s="77">
        <v>0</v>
      </c>
      <c r="G18" s="77">
        <v>0</v>
      </c>
      <c r="H18" s="77">
        <v>8</v>
      </c>
      <c r="I18" s="77">
        <v>0</v>
      </c>
      <c r="J18" s="77">
        <v>0</v>
      </c>
      <c r="K18" s="77">
        <v>0</v>
      </c>
      <c r="L18" s="77">
        <v>0</v>
      </c>
    </row>
    <row r="19" spans="1:12" ht="13.2" customHeight="1" x14ac:dyDescent="0.3">
      <c r="A19" s="54" t="s">
        <v>220</v>
      </c>
      <c r="B19" s="47">
        <v>128</v>
      </c>
      <c r="C19" s="47">
        <v>5</v>
      </c>
      <c r="D19" s="77">
        <v>300</v>
      </c>
      <c r="E19" s="77">
        <v>390</v>
      </c>
      <c r="F19" s="77">
        <v>480</v>
      </c>
      <c r="G19" s="77">
        <v>650</v>
      </c>
      <c r="H19" s="77">
        <v>29</v>
      </c>
      <c r="I19" s="77">
        <v>32</v>
      </c>
      <c r="J19" s="77">
        <v>19</v>
      </c>
      <c r="K19" s="77">
        <v>29</v>
      </c>
      <c r="L19" s="77">
        <v>19</v>
      </c>
    </row>
    <row r="20" spans="1:12" ht="13.2" customHeight="1" x14ac:dyDescent="0.3">
      <c r="A20" s="54" t="s">
        <v>221</v>
      </c>
      <c r="B20" s="47">
        <v>36</v>
      </c>
      <c r="C20" s="47">
        <v>2</v>
      </c>
      <c r="D20" s="77">
        <v>450</v>
      </c>
      <c r="E20" s="77">
        <v>0</v>
      </c>
      <c r="F20" s="77">
        <v>0</v>
      </c>
      <c r="G20" s="77">
        <v>0</v>
      </c>
      <c r="H20" s="77">
        <v>15</v>
      </c>
      <c r="I20" s="77">
        <v>21</v>
      </c>
      <c r="J20" s="77">
        <v>0</v>
      </c>
      <c r="K20" s="77">
        <v>0</v>
      </c>
      <c r="L20" s="77">
        <v>0</v>
      </c>
    </row>
    <row r="21" spans="1:12" ht="13.2" customHeight="1" x14ac:dyDescent="0.3">
      <c r="A21" s="54" t="s">
        <v>307</v>
      </c>
      <c r="B21" s="47">
        <v>18</v>
      </c>
      <c r="C21" s="47">
        <v>2</v>
      </c>
      <c r="D21" s="77">
        <v>310</v>
      </c>
      <c r="E21" s="77">
        <v>0</v>
      </c>
      <c r="F21" s="77">
        <v>0</v>
      </c>
      <c r="G21" s="77">
        <v>0</v>
      </c>
      <c r="H21" s="77">
        <v>10</v>
      </c>
      <c r="I21" s="77">
        <v>8</v>
      </c>
      <c r="J21" s="77">
        <v>0</v>
      </c>
      <c r="K21" s="77">
        <v>0</v>
      </c>
      <c r="L21" s="77">
        <v>0</v>
      </c>
    </row>
    <row r="22" spans="1:12" ht="13.2" customHeight="1" x14ac:dyDescent="0.3">
      <c r="A22" s="54" t="s">
        <v>223</v>
      </c>
      <c r="B22" s="47">
        <v>18</v>
      </c>
      <c r="C22" s="47">
        <v>2</v>
      </c>
      <c r="D22" s="77">
        <v>320</v>
      </c>
      <c r="E22" s="77">
        <v>0</v>
      </c>
      <c r="F22" s="77">
        <v>0</v>
      </c>
      <c r="G22" s="77">
        <v>0</v>
      </c>
      <c r="H22" s="77">
        <v>9</v>
      </c>
      <c r="I22" s="77">
        <v>9</v>
      </c>
      <c r="J22" s="77">
        <v>0</v>
      </c>
      <c r="K22" s="77">
        <v>0</v>
      </c>
      <c r="L22" s="77">
        <v>0</v>
      </c>
    </row>
    <row r="23" spans="1:12" ht="13.2" customHeight="1" x14ac:dyDescent="0.3">
      <c r="A23" s="54" t="s">
        <v>171</v>
      </c>
      <c r="B23" s="47">
        <v>51</v>
      </c>
      <c r="C23" s="47">
        <v>5</v>
      </c>
      <c r="D23" s="77">
        <v>230</v>
      </c>
      <c r="E23" s="77">
        <v>310</v>
      </c>
      <c r="F23" s="77">
        <v>400</v>
      </c>
      <c r="G23" s="77">
        <v>570</v>
      </c>
      <c r="H23" s="77">
        <v>11</v>
      </c>
      <c r="I23" s="77">
        <v>15</v>
      </c>
      <c r="J23" s="77">
        <v>11</v>
      </c>
      <c r="K23" s="77">
        <v>7</v>
      </c>
      <c r="L23" s="77">
        <v>7</v>
      </c>
    </row>
    <row r="24" spans="1:12" ht="13.2" customHeight="1" x14ac:dyDescent="0.3">
      <c r="A24" s="54" t="s">
        <v>224</v>
      </c>
      <c r="B24" s="47">
        <v>6</v>
      </c>
      <c r="C24" s="47">
        <v>1</v>
      </c>
      <c r="D24" s="77">
        <v>0</v>
      </c>
      <c r="E24" s="77">
        <v>0</v>
      </c>
      <c r="F24" s="77">
        <v>0</v>
      </c>
      <c r="G24" s="77">
        <v>0</v>
      </c>
      <c r="H24" s="77">
        <v>6</v>
      </c>
      <c r="I24" s="77">
        <v>0</v>
      </c>
      <c r="J24" s="77">
        <v>0</v>
      </c>
      <c r="K24" s="77">
        <v>0</v>
      </c>
      <c r="L24" s="77">
        <v>0</v>
      </c>
    </row>
    <row r="25" spans="1:12" ht="13.2" customHeight="1" x14ac:dyDescent="0.3">
      <c r="A25" s="54" t="s">
        <v>225</v>
      </c>
      <c r="B25" s="47">
        <v>36</v>
      </c>
      <c r="C25" s="47">
        <v>4</v>
      </c>
      <c r="D25" s="77">
        <v>160</v>
      </c>
      <c r="E25" s="77">
        <v>230</v>
      </c>
      <c r="F25" s="77">
        <v>310</v>
      </c>
      <c r="G25" s="77">
        <v>0</v>
      </c>
      <c r="H25" s="77">
        <v>8</v>
      </c>
      <c r="I25" s="77">
        <v>10</v>
      </c>
      <c r="J25" s="77">
        <v>8</v>
      </c>
      <c r="K25" s="77">
        <v>10</v>
      </c>
      <c r="L25" s="77">
        <v>0</v>
      </c>
    </row>
    <row r="26" spans="1:12" ht="13.2" customHeight="1" x14ac:dyDescent="0.3">
      <c r="A26" s="54" t="s">
        <v>226</v>
      </c>
      <c r="B26" s="47">
        <v>87</v>
      </c>
      <c r="C26" s="47">
        <v>5</v>
      </c>
      <c r="D26" s="77">
        <v>80</v>
      </c>
      <c r="E26" s="77">
        <v>100</v>
      </c>
      <c r="F26" s="77">
        <v>130</v>
      </c>
      <c r="G26" s="77">
        <v>160</v>
      </c>
      <c r="H26" s="77">
        <v>26</v>
      </c>
      <c r="I26" s="77">
        <v>15</v>
      </c>
      <c r="J26" s="77">
        <v>23</v>
      </c>
      <c r="K26" s="77">
        <v>11</v>
      </c>
      <c r="L26" s="77">
        <v>12</v>
      </c>
    </row>
    <row r="27" spans="1:12" ht="13.2" customHeight="1" x14ac:dyDescent="0.3">
      <c r="A27" s="54" t="s">
        <v>227</v>
      </c>
      <c r="B27" s="47">
        <v>480</v>
      </c>
      <c r="C27" s="47">
        <v>5</v>
      </c>
      <c r="D27" s="77">
        <v>80</v>
      </c>
      <c r="E27" s="77">
        <v>110</v>
      </c>
      <c r="F27" s="77">
        <v>130</v>
      </c>
      <c r="G27" s="77">
        <v>150</v>
      </c>
      <c r="H27" s="77">
        <v>132</v>
      </c>
      <c r="I27" s="77">
        <v>130</v>
      </c>
      <c r="J27" s="77">
        <v>72</v>
      </c>
      <c r="K27" s="77">
        <v>63</v>
      </c>
      <c r="L27" s="77">
        <v>83</v>
      </c>
    </row>
    <row r="28" spans="1:12" ht="13.2" customHeight="1" x14ac:dyDescent="0.3">
      <c r="A28" s="54" t="s">
        <v>172</v>
      </c>
      <c r="B28" s="47">
        <v>35</v>
      </c>
      <c r="C28" s="47">
        <v>4</v>
      </c>
      <c r="D28" s="77">
        <v>250</v>
      </c>
      <c r="E28" s="77">
        <v>340</v>
      </c>
      <c r="F28" s="77">
        <v>520</v>
      </c>
      <c r="G28" s="77">
        <v>0</v>
      </c>
      <c r="H28" s="77">
        <v>10</v>
      </c>
      <c r="I28" s="77">
        <v>11</v>
      </c>
      <c r="J28" s="77">
        <v>7</v>
      </c>
      <c r="K28" s="77">
        <v>7</v>
      </c>
      <c r="L28" s="77">
        <v>0</v>
      </c>
    </row>
    <row r="29" spans="1:12" ht="25.95" customHeight="1" x14ac:dyDescent="0.3">
      <c r="A29" s="54" t="s">
        <v>488</v>
      </c>
      <c r="B29" s="47">
        <v>31</v>
      </c>
      <c r="C29" s="47">
        <v>2</v>
      </c>
      <c r="D29" s="77">
        <v>660</v>
      </c>
      <c r="E29" s="77">
        <v>0</v>
      </c>
      <c r="F29" s="77">
        <v>0</v>
      </c>
      <c r="G29" s="77">
        <v>0</v>
      </c>
      <c r="H29" s="77">
        <v>21</v>
      </c>
      <c r="I29" s="77">
        <v>10</v>
      </c>
      <c r="J29" s="77">
        <v>0</v>
      </c>
      <c r="K29" s="77">
        <v>0</v>
      </c>
      <c r="L29" s="77">
        <v>0</v>
      </c>
    </row>
    <row r="30" spans="1:12" ht="13.2" customHeight="1" x14ac:dyDescent="0.3">
      <c r="A30" s="147" t="s">
        <v>122</v>
      </c>
      <c r="B30" s="74">
        <v>1932</v>
      </c>
      <c r="C30" s="50"/>
      <c r="D30" s="26"/>
      <c r="E30" s="26"/>
      <c r="F30" s="26"/>
      <c r="G30" s="26"/>
      <c r="H30" s="148">
        <v>543</v>
      </c>
      <c r="I30" s="148">
        <v>495</v>
      </c>
      <c r="J30" s="148">
        <v>330</v>
      </c>
      <c r="K30" s="148">
        <v>294</v>
      </c>
      <c r="L30" s="148">
        <v>270</v>
      </c>
    </row>
    <row r="31" spans="1:12" ht="169.2" customHeight="1" x14ac:dyDescent="0.3">
      <c r="A31" s="165" t="s">
        <v>604</v>
      </c>
      <c r="B31" s="166"/>
      <c r="C31" s="166"/>
      <c r="D31" s="166"/>
      <c r="E31" s="166"/>
      <c r="F31" s="166"/>
      <c r="G31" s="166"/>
      <c r="H31" s="166"/>
      <c r="I31" s="166"/>
      <c r="J31" s="166"/>
      <c r="K31" s="166"/>
      <c r="L31" s="166"/>
    </row>
    <row r="32" spans="1:1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8">
    <mergeCell ref="H3:L4"/>
    <mergeCell ref="A31:L31"/>
    <mergeCell ref="A2:L2"/>
    <mergeCell ref="A3:A5"/>
    <mergeCell ref="D3:G3"/>
    <mergeCell ref="B3:B5"/>
    <mergeCell ref="C3:C5"/>
    <mergeCell ref="D5:G5"/>
  </mergeCells>
  <pageMargins left="0.7" right="0.7" top="0.75" bottom="0.75" header="0.3" footer="0.3"/>
  <pageSetup paperSize="9"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90"/>
  <sheetViews>
    <sheetView showGridLines="0" workbookViewId="0"/>
  </sheetViews>
  <sheetFormatPr baseColWidth="10" defaultRowHeight="14.4" x14ac:dyDescent="0.3"/>
  <cols>
    <col min="1" max="1" width="45.6640625" customWidth="1"/>
  </cols>
  <sheetData>
    <row r="1" spans="1:15" ht="13.2" customHeight="1" x14ac:dyDescent="0.3">
      <c r="A1" s="2" t="s">
        <v>490</v>
      </c>
      <c r="J1" s="14" t="str">
        <f>HYPERLINK("#'Verzeichnis'!A1", "Zurück zum Verzeichnis")</f>
        <v>Zurück zum Verzeichnis</v>
      </c>
      <c r="O1" s="1"/>
    </row>
    <row r="2" spans="1:15" ht="13.2" customHeight="1" x14ac:dyDescent="0.3">
      <c r="A2" s="170" t="s">
        <v>56</v>
      </c>
      <c r="B2" s="166"/>
      <c r="C2" s="166"/>
      <c r="D2" s="166"/>
      <c r="E2" s="166"/>
      <c r="F2" s="166"/>
      <c r="G2" s="166"/>
      <c r="H2" s="166"/>
      <c r="I2" s="166"/>
      <c r="J2" s="166"/>
      <c r="K2" s="166"/>
      <c r="L2" s="166"/>
      <c r="M2" s="166"/>
      <c r="N2" s="166"/>
      <c r="O2" s="166"/>
    </row>
    <row r="3" spans="1:15" ht="13.2" customHeight="1" x14ac:dyDescent="0.3">
      <c r="A3" s="167"/>
      <c r="B3" s="167" t="s">
        <v>491</v>
      </c>
      <c r="C3" s="167"/>
      <c r="D3" s="167" t="s">
        <v>496</v>
      </c>
      <c r="E3" s="167"/>
      <c r="F3" s="167"/>
      <c r="G3" s="167"/>
      <c r="H3" s="167"/>
      <c r="I3" s="167"/>
      <c r="J3" s="167"/>
      <c r="K3" s="167"/>
      <c r="L3" s="167"/>
      <c r="M3" s="167"/>
      <c r="N3" s="167"/>
      <c r="O3" s="167"/>
    </row>
    <row r="4" spans="1:15" ht="13.2" customHeight="1" x14ac:dyDescent="0.3">
      <c r="A4" s="167"/>
      <c r="B4" s="167" t="s">
        <v>251</v>
      </c>
      <c r="C4" s="167" t="s">
        <v>492</v>
      </c>
      <c r="D4" s="201" t="s">
        <v>493</v>
      </c>
      <c r="E4" s="201"/>
      <c r="F4" s="201"/>
      <c r="G4" s="202"/>
      <c r="H4" s="201" t="s">
        <v>494</v>
      </c>
      <c r="I4" s="201"/>
      <c r="J4" s="201"/>
      <c r="K4" s="202"/>
      <c r="L4" s="201" t="s">
        <v>495</v>
      </c>
      <c r="M4" s="201"/>
      <c r="N4" s="201"/>
      <c r="O4" s="201"/>
    </row>
    <row r="5" spans="1:15" ht="13.2" customHeight="1" x14ac:dyDescent="0.3">
      <c r="A5" s="167" t="s">
        <v>189</v>
      </c>
      <c r="B5" s="167" t="s">
        <v>190</v>
      </c>
      <c r="C5" s="167" t="s">
        <v>252</v>
      </c>
      <c r="D5" s="34" t="s">
        <v>70</v>
      </c>
      <c r="E5" s="34" t="s">
        <v>69</v>
      </c>
      <c r="F5" s="34" t="s">
        <v>68</v>
      </c>
      <c r="G5" s="149" t="s">
        <v>67</v>
      </c>
      <c r="H5" s="34" t="s">
        <v>70</v>
      </c>
      <c r="I5" s="34" t="s">
        <v>69</v>
      </c>
      <c r="J5" s="34" t="s">
        <v>68</v>
      </c>
      <c r="K5" s="149" t="s">
        <v>67</v>
      </c>
      <c r="L5" s="34" t="s">
        <v>70</v>
      </c>
      <c r="M5" s="34" t="s">
        <v>69</v>
      </c>
      <c r="N5" s="34" t="s">
        <v>68</v>
      </c>
      <c r="O5" s="34" t="s">
        <v>67</v>
      </c>
    </row>
    <row r="6" spans="1:15" ht="13.2" customHeight="1" x14ac:dyDescent="0.3">
      <c r="A6" s="55" t="s">
        <v>122</v>
      </c>
      <c r="B6" s="107">
        <v>1932</v>
      </c>
      <c r="C6" s="107">
        <v>94462</v>
      </c>
      <c r="D6" s="81">
        <v>2.4267100417611001E-2</v>
      </c>
      <c r="E6" s="81">
        <v>2.3663389647306E-2</v>
      </c>
      <c r="F6" s="81">
        <v>2.3899459714499399E-2</v>
      </c>
      <c r="G6" s="81">
        <v>2.30989371528924E-2</v>
      </c>
      <c r="H6" s="81">
        <v>3.0499718609550398E-2</v>
      </c>
      <c r="I6" s="81">
        <v>3.0124101157298799E-2</v>
      </c>
      <c r="J6" s="81">
        <v>3.0032557071103E-2</v>
      </c>
      <c r="K6" s="81">
        <v>3.0731660130529099E-2</v>
      </c>
      <c r="L6" s="81">
        <v>2.1693161693501599E-2</v>
      </c>
      <c r="M6" s="81">
        <v>2.14336507976172E-2</v>
      </c>
      <c r="N6" s="81">
        <v>2.1854360135663799E-2</v>
      </c>
      <c r="O6" s="81">
        <v>2.0138058029590698E-2</v>
      </c>
    </row>
    <row r="7" spans="1:15" ht="13.2" customHeight="1" x14ac:dyDescent="0.3">
      <c r="A7" s="54" t="s">
        <v>213</v>
      </c>
      <c r="B7" s="47">
        <v>590</v>
      </c>
      <c r="C7" s="47">
        <v>29332</v>
      </c>
      <c r="D7" s="8">
        <v>2.5332630993205801E-2</v>
      </c>
      <c r="E7" s="8">
        <v>2.50246611160139E-2</v>
      </c>
      <c r="F7" s="8">
        <v>2.5520081902066599E-2</v>
      </c>
      <c r="G7" s="8">
        <v>2.3965384642952298E-2</v>
      </c>
      <c r="H7" s="8">
        <v>2.6991512308395402E-2</v>
      </c>
      <c r="I7" s="8">
        <v>2.67276657881961E-2</v>
      </c>
      <c r="J7" s="8">
        <v>2.6596561552341799E-2</v>
      </c>
      <c r="K7" s="8">
        <v>2.5031669202081601E-2</v>
      </c>
      <c r="L7" s="8">
        <v>2.9494873071085202E-2</v>
      </c>
      <c r="M7" s="8">
        <v>2.8533572482562199E-2</v>
      </c>
      <c r="N7" s="8">
        <v>2.92801183207624E-2</v>
      </c>
      <c r="O7" s="8">
        <v>2.8112366026564001E-2</v>
      </c>
    </row>
    <row r="8" spans="1:15" ht="13.2" customHeight="1" x14ac:dyDescent="0.3">
      <c r="A8" s="54" t="s">
        <v>214</v>
      </c>
      <c r="B8" s="47">
        <v>12</v>
      </c>
      <c r="C8" s="47">
        <v>1268</v>
      </c>
      <c r="D8" s="52">
        <v>0.48920015462136701</v>
      </c>
      <c r="E8" s="52">
        <v>0.48730803280796903</v>
      </c>
      <c r="F8" s="52">
        <v>0.49175446598957201</v>
      </c>
      <c r="G8" s="52">
        <v>0.49985042275715602</v>
      </c>
      <c r="H8" s="52">
        <v>0.59932739522340905</v>
      </c>
      <c r="I8" s="52">
        <v>0.59119623955651401</v>
      </c>
      <c r="J8" s="52">
        <v>0.60087203570755998</v>
      </c>
      <c r="K8" s="52">
        <v>0.64420359612665701</v>
      </c>
      <c r="L8" s="52">
        <v>0.39565097835572299</v>
      </c>
      <c r="M8" s="52">
        <v>0.39706696272078901</v>
      </c>
      <c r="N8" s="52">
        <v>0.41649344078092698</v>
      </c>
      <c r="O8" s="52">
        <v>0.37163470201089699</v>
      </c>
    </row>
    <row r="9" spans="1:15" ht="13.2" customHeight="1" x14ac:dyDescent="0.3">
      <c r="A9" s="54" t="s">
        <v>162</v>
      </c>
      <c r="B9" s="47">
        <v>32</v>
      </c>
      <c r="C9" s="47">
        <v>2284</v>
      </c>
      <c r="D9" s="8">
        <v>0.12636367833043899</v>
      </c>
      <c r="E9" s="8">
        <v>0.123773451422297</v>
      </c>
      <c r="F9" s="8">
        <v>0.12055286198871901</v>
      </c>
      <c r="G9" s="8">
        <v>0.115062771623233</v>
      </c>
      <c r="H9" s="8">
        <v>0.139401173042872</v>
      </c>
      <c r="I9" s="8">
        <v>0.13677852769978699</v>
      </c>
      <c r="J9" s="8">
        <v>0.13619803014958701</v>
      </c>
      <c r="K9" s="8">
        <v>0.12610080897940401</v>
      </c>
      <c r="L9" s="8">
        <v>0.12782241972952599</v>
      </c>
      <c r="M9" s="8">
        <v>0.13293354355279299</v>
      </c>
      <c r="N9" s="8">
        <v>0.13254314761358399</v>
      </c>
      <c r="O9" s="8">
        <v>0.12625672798472601</v>
      </c>
    </row>
    <row r="10" spans="1:15" ht="13.2" customHeight="1" x14ac:dyDescent="0.3">
      <c r="A10" s="54" t="s">
        <v>167</v>
      </c>
      <c r="B10" s="47">
        <v>37</v>
      </c>
      <c r="C10" s="47">
        <v>1218</v>
      </c>
      <c r="D10" s="8">
        <v>0.102839224267376</v>
      </c>
      <c r="E10" s="8">
        <v>0.105891312008835</v>
      </c>
      <c r="F10" s="8">
        <v>0.102170614583303</v>
      </c>
      <c r="G10" s="8">
        <v>0.105121838306913</v>
      </c>
      <c r="H10" s="8">
        <v>0.112028686161814</v>
      </c>
      <c r="I10" s="8">
        <v>0.11538977678038401</v>
      </c>
      <c r="J10" s="8">
        <v>0.11105980814621701</v>
      </c>
      <c r="K10" s="8">
        <v>0.111633809825188</v>
      </c>
      <c r="L10" s="8">
        <v>0.117608121677275</v>
      </c>
      <c r="M10" s="8">
        <v>0.119972839951018</v>
      </c>
      <c r="N10" s="8">
        <v>0.11431603045316099</v>
      </c>
      <c r="O10" s="8">
        <v>0.123715998689925</v>
      </c>
    </row>
    <row r="11" spans="1:15" ht="13.2" customHeight="1" x14ac:dyDescent="0.3">
      <c r="A11" s="54" t="s">
        <v>168</v>
      </c>
      <c r="B11" s="47">
        <v>42</v>
      </c>
      <c r="C11" s="47">
        <v>1996</v>
      </c>
      <c r="D11" s="8">
        <v>0.122800621182224</v>
      </c>
      <c r="E11" s="8">
        <v>0.116325781068954</v>
      </c>
      <c r="F11" s="8">
        <v>0.11222560943365199</v>
      </c>
      <c r="G11" s="8">
        <v>0.10898834739122901</v>
      </c>
      <c r="H11" s="8">
        <v>0.12428912856357099</v>
      </c>
      <c r="I11" s="8">
        <v>0.12261565446009</v>
      </c>
      <c r="J11" s="8">
        <v>0.123177096993801</v>
      </c>
      <c r="K11" s="8">
        <v>0.117995721277025</v>
      </c>
      <c r="L11" s="52">
        <v>0.15320368045836999</v>
      </c>
      <c r="M11" s="8">
        <v>0.14434766371109101</v>
      </c>
      <c r="N11" s="8">
        <v>0.128626123288647</v>
      </c>
      <c r="O11" s="8">
        <v>0.12498191900470999</v>
      </c>
    </row>
    <row r="12" spans="1:15" ht="13.2" customHeight="1" x14ac:dyDescent="0.3">
      <c r="A12" s="54" t="s">
        <v>169</v>
      </c>
      <c r="B12" s="47">
        <v>172</v>
      </c>
      <c r="C12" s="47">
        <v>6141</v>
      </c>
      <c r="D12" s="8">
        <v>4.8184338169612199E-2</v>
      </c>
      <c r="E12" s="8">
        <v>4.5345601365459898E-2</v>
      </c>
      <c r="F12" s="8">
        <v>4.5012037669617401E-2</v>
      </c>
      <c r="G12" s="8">
        <v>4.48368646822314E-2</v>
      </c>
      <c r="H12" s="8">
        <v>4.87473517485622E-2</v>
      </c>
      <c r="I12" s="8">
        <v>4.7241568109789002E-2</v>
      </c>
      <c r="J12" s="8">
        <v>4.9141711352561603E-2</v>
      </c>
      <c r="K12" s="8">
        <v>4.9084325023404901E-2</v>
      </c>
      <c r="L12" s="8">
        <v>5.5821259525377698E-2</v>
      </c>
      <c r="M12" s="8">
        <v>5.0191763576810898E-2</v>
      </c>
      <c r="N12" s="8">
        <v>4.9243370880345902E-2</v>
      </c>
      <c r="O12" s="8">
        <v>4.8057495794768201E-2</v>
      </c>
    </row>
    <row r="13" spans="1:15" ht="13.2" customHeight="1" x14ac:dyDescent="0.3">
      <c r="A13" s="54" t="s">
        <v>170</v>
      </c>
      <c r="B13" s="47">
        <v>74</v>
      </c>
      <c r="C13" s="47">
        <v>2361</v>
      </c>
      <c r="D13" s="8">
        <v>0.104629689078216</v>
      </c>
      <c r="E13" s="8">
        <v>0.110932661741474</v>
      </c>
      <c r="F13" s="8">
        <v>0.112093592297958</v>
      </c>
      <c r="G13" s="8">
        <v>0.114179917502633</v>
      </c>
      <c r="H13" s="8">
        <v>0.13284674317880399</v>
      </c>
      <c r="I13" s="8">
        <v>0.137760779630903</v>
      </c>
      <c r="J13" s="8">
        <v>0.14235285746843199</v>
      </c>
      <c r="K13" s="8">
        <v>0.14358287183541901</v>
      </c>
      <c r="L13" s="8">
        <v>8.7181616708455104E-2</v>
      </c>
      <c r="M13" s="8">
        <v>9.5102415820934899E-2</v>
      </c>
      <c r="N13" s="8">
        <v>9.4998314452889504E-2</v>
      </c>
      <c r="O13" s="8">
        <v>9.7113510866160394E-2</v>
      </c>
    </row>
    <row r="14" spans="1:15" ht="13.2" customHeight="1" x14ac:dyDescent="0.3">
      <c r="A14" s="54" t="s">
        <v>216</v>
      </c>
      <c r="B14" s="47">
        <v>14</v>
      </c>
      <c r="C14" s="47">
        <v>831</v>
      </c>
      <c r="D14" s="8">
        <v>0.115749877231466</v>
      </c>
      <c r="E14" s="8">
        <v>0.114743542707319</v>
      </c>
      <c r="F14" s="8">
        <v>0.11762866614770499</v>
      </c>
      <c r="G14" s="8">
        <v>0.134720410540136</v>
      </c>
      <c r="H14" s="8">
        <v>0.12835215753786799</v>
      </c>
      <c r="I14" s="8">
        <v>0.13295124172289899</v>
      </c>
      <c r="J14" s="8">
        <v>0.139294873767627</v>
      </c>
      <c r="K14" s="8">
        <v>0.13644157312572799</v>
      </c>
      <c r="L14" s="52">
        <v>0.164946182568387</v>
      </c>
      <c r="M14" s="52">
        <v>0.16293615154931099</v>
      </c>
      <c r="N14" s="52">
        <v>0.16362477518919299</v>
      </c>
      <c r="O14" s="52">
        <v>0.22599319983341701</v>
      </c>
    </row>
    <row r="15" spans="1:15" ht="13.2" customHeight="1" x14ac:dyDescent="0.3">
      <c r="A15" s="54" t="s">
        <v>217</v>
      </c>
      <c r="B15" s="47">
        <v>10</v>
      </c>
      <c r="C15" s="47">
        <v>529</v>
      </c>
      <c r="D15" s="52">
        <v>0.51271793245834896</v>
      </c>
      <c r="E15" s="52">
        <v>0.499662497531566</v>
      </c>
      <c r="F15" s="52">
        <v>0.45844424803220102</v>
      </c>
      <c r="G15" s="52">
        <v>0.399675573941492</v>
      </c>
      <c r="H15" s="52">
        <v>0.61305211680209803</v>
      </c>
      <c r="I15" s="52">
        <v>0.58674179550690297</v>
      </c>
      <c r="J15" s="52">
        <v>0.57541835198546298</v>
      </c>
      <c r="K15" s="52">
        <v>0.56437519410900505</v>
      </c>
      <c r="L15" s="52">
        <v>0.24662589530447099</v>
      </c>
      <c r="M15" s="52">
        <v>0.31751053195828</v>
      </c>
      <c r="N15" s="52">
        <v>0.211982533118098</v>
      </c>
      <c r="O15" s="8">
        <v>0.104039972540063</v>
      </c>
    </row>
    <row r="16" spans="1:15" ht="13.2" customHeight="1" x14ac:dyDescent="0.3">
      <c r="A16" s="54" t="s">
        <v>218</v>
      </c>
      <c r="B16" s="47">
        <v>9</v>
      </c>
      <c r="C16" s="47">
        <v>473</v>
      </c>
      <c r="D16" s="52">
        <v>0.184469526049934</v>
      </c>
      <c r="E16" s="52">
        <v>0.17924416596995499</v>
      </c>
      <c r="F16" s="52">
        <v>0.172406993814119</v>
      </c>
      <c r="G16" s="52">
        <v>0.16146864280575901</v>
      </c>
      <c r="H16" s="52">
        <v>0.16146700611457199</v>
      </c>
      <c r="I16" s="52">
        <v>0.162407747596781</v>
      </c>
      <c r="J16" s="52">
        <v>0.16016252392095601</v>
      </c>
      <c r="K16" s="8">
        <v>0.148813123929391</v>
      </c>
      <c r="L16" s="52">
        <v>0.238723912420754</v>
      </c>
      <c r="M16" s="52">
        <v>0.249124218953579</v>
      </c>
      <c r="N16" s="52">
        <v>0.22290097448399099</v>
      </c>
      <c r="O16" s="52">
        <v>0.20060506006944201</v>
      </c>
    </row>
    <row r="17" spans="1:15" ht="13.2" customHeight="1" x14ac:dyDescent="0.3">
      <c r="A17" s="54" t="s">
        <v>219</v>
      </c>
      <c r="B17" s="47">
        <v>14</v>
      </c>
      <c r="C17" s="47">
        <v>760</v>
      </c>
      <c r="D17" s="52">
        <v>0.231448695452425</v>
      </c>
      <c r="E17" s="52">
        <v>0.223569960715227</v>
      </c>
      <c r="F17" s="52">
        <v>0.24087264555884799</v>
      </c>
      <c r="G17" s="52">
        <v>0.24214081612920099</v>
      </c>
      <c r="H17" s="52">
        <v>0.28543407932203202</v>
      </c>
      <c r="I17" s="52">
        <v>0.287179121891738</v>
      </c>
      <c r="J17" s="52">
        <v>0.30200378469345901</v>
      </c>
      <c r="K17" s="52">
        <v>0.31146494188499202</v>
      </c>
      <c r="L17" s="52">
        <v>0.18137833105161</v>
      </c>
      <c r="M17" s="52">
        <v>0.16370449048174701</v>
      </c>
      <c r="N17" s="52">
        <v>0.16155091564069801</v>
      </c>
      <c r="O17" s="52">
        <v>0.17104579948770801</v>
      </c>
    </row>
    <row r="18" spans="1:15" ht="13.2" customHeight="1" x14ac:dyDescent="0.3">
      <c r="A18" s="54" t="s">
        <v>220</v>
      </c>
      <c r="B18" s="47">
        <v>128</v>
      </c>
      <c r="C18" s="47">
        <v>3652</v>
      </c>
      <c r="D18" s="8">
        <v>3.8634190904275799E-2</v>
      </c>
      <c r="E18" s="8">
        <v>4.0380587175958799E-2</v>
      </c>
      <c r="F18" s="8">
        <v>4.0084044608186799E-2</v>
      </c>
      <c r="G18" s="8">
        <v>3.7590969715738103E-2</v>
      </c>
      <c r="H18" s="8">
        <v>4.52539088423577E-2</v>
      </c>
      <c r="I18" s="8">
        <v>4.4810171261935698E-2</v>
      </c>
      <c r="J18" s="8">
        <v>4.4102720213143702E-2</v>
      </c>
      <c r="K18" s="8">
        <v>4.07928763788118E-2</v>
      </c>
      <c r="L18" s="8">
        <v>4.4854846562681801E-2</v>
      </c>
      <c r="M18" s="8">
        <v>4.6880182956822398E-2</v>
      </c>
      <c r="N18" s="8">
        <v>4.5966805130200301E-2</v>
      </c>
      <c r="O18" s="8">
        <v>4.4877289887700199E-2</v>
      </c>
    </row>
    <row r="19" spans="1:15" ht="13.2" customHeight="1" x14ac:dyDescent="0.3">
      <c r="A19" s="54" t="s">
        <v>221</v>
      </c>
      <c r="B19" s="47">
        <v>38</v>
      </c>
      <c r="C19" s="47">
        <v>711</v>
      </c>
      <c r="D19" s="8">
        <v>7.5141806385884399E-2</v>
      </c>
      <c r="E19" s="8">
        <v>7.4491202864331293E-2</v>
      </c>
      <c r="F19" s="8">
        <v>7.2257272133161202E-2</v>
      </c>
      <c r="G19" s="8">
        <v>7.5171248282198705E-2</v>
      </c>
      <c r="H19" s="8">
        <v>9.1955812723177793E-2</v>
      </c>
      <c r="I19" s="8">
        <v>9.1230077568636103E-2</v>
      </c>
      <c r="J19" s="8">
        <v>8.7914981456511804E-2</v>
      </c>
      <c r="K19" s="8">
        <v>9.0791313338912993E-2</v>
      </c>
      <c r="L19" s="8">
        <v>8.2891275701154996E-2</v>
      </c>
      <c r="M19" s="8">
        <v>8.8459377148647197E-2</v>
      </c>
      <c r="N19" s="8">
        <v>8.4305790656035898E-2</v>
      </c>
      <c r="O19" s="8">
        <v>8.0171804045556197E-2</v>
      </c>
    </row>
    <row r="20" spans="1:15" ht="13.2" customHeight="1" x14ac:dyDescent="0.3">
      <c r="A20" s="54" t="s">
        <v>222</v>
      </c>
      <c r="B20" s="47">
        <v>34</v>
      </c>
      <c r="C20" s="47">
        <v>657</v>
      </c>
      <c r="D20" s="8">
        <v>8.3302430159277893E-2</v>
      </c>
      <c r="E20" s="8">
        <v>8.2984573910239404E-2</v>
      </c>
      <c r="F20" s="8">
        <v>8.44957437681495E-2</v>
      </c>
      <c r="G20" s="8">
        <v>8.2097304764367995E-2</v>
      </c>
      <c r="H20" s="8">
        <v>9.2487641191037404E-2</v>
      </c>
      <c r="I20" s="8">
        <v>8.9256358795921101E-2</v>
      </c>
      <c r="J20" s="8">
        <v>8.6857127407380094E-2</v>
      </c>
      <c r="K20" s="8">
        <v>8.2495847559856297E-2</v>
      </c>
      <c r="L20" s="8">
        <v>9.8178415573297401E-2</v>
      </c>
      <c r="M20" s="8">
        <v>0.102270965275535</v>
      </c>
      <c r="N20" s="8">
        <v>9.9602792470384005E-2</v>
      </c>
      <c r="O20" s="8">
        <v>9.9099505020190701E-2</v>
      </c>
    </row>
    <row r="21" spans="1:15" ht="13.2" customHeight="1" x14ac:dyDescent="0.3">
      <c r="A21" s="54" t="s">
        <v>223</v>
      </c>
      <c r="B21" s="47">
        <v>18</v>
      </c>
      <c r="C21" s="47">
        <v>821</v>
      </c>
      <c r="D21" s="8">
        <v>0.102629249417983</v>
      </c>
      <c r="E21" s="8">
        <v>9.6636871336983302E-2</v>
      </c>
      <c r="F21" s="8">
        <v>8.9707642746779503E-2</v>
      </c>
      <c r="G21" s="8">
        <v>9.3978595588437602E-2</v>
      </c>
      <c r="H21" s="8">
        <v>0.13593440312675101</v>
      </c>
      <c r="I21" s="8">
        <v>0.13610620027518899</v>
      </c>
      <c r="J21" s="8">
        <v>0.117316409620619</v>
      </c>
      <c r="K21" s="8">
        <v>0.117753072594089</v>
      </c>
      <c r="L21" s="8">
        <v>0.112332384594357</v>
      </c>
      <c r="M21" s="8">
        <v>9.8525043318345995E-2</v>
      </c>
      <c r="N21" s="8">
        <v>9.7122123668757096E-2</v>
      </c>
      <c r="O21" s="8">
        <v>9.93879875421535E-2</v>
      </c>
    </row>
    <row r="22" spans="1:15" ht="13.2" customHeight="1" x14ac:dyDescent="0.3">
      <c r="A22" s="54" t="s">
        <v>171</v>
      </c>
      <c r="B22" s="47">
        <v>56</v>
      </c>
      <c r="C22" s="47">
        <v>2572</v>
      </c>
      <c r="D22" s="8">
        <v>9.8174636825510406E-2</v>
      </c>
      <c r="E22" s="8">
        <v>9.6368502070508996E-2</v>
      </c>
      <c r="F22" s="8">
        <v>0.10159484250553701</v>
      </c>
      <c r="G22" s="8">
        <v>9.6445687260264798E-2</v>
      </c>
      <c r="H22" s="8">
        <v>0.11084372990305499</v>
      </c>
      <c r="I22" s="8">
        <v>0.109246485416922</v>
      </c>
      <c r="J22" s="8">
        <v>0.112307423471533</v>
      </c>
      <c r="K22" s="8">
        <v>0.114474326109279</v>
      </c>
      <c r="L22" s="8">
        <v>9.6972120877086204E-2</v>
      </c>
      <c r="M22" s="8">
        <v>0.100373124185294</v>
      </c>
      <c r="N22" s="8">
        <v>0.102814945394525</v>
      </c>
      <c r="O22" s="8">
        <v>9.9546089215770295E-2</v>
      </c>
    </row>
    <row r="23" spans="1:15" ht="13.2" customHeight="1" x14ac:dyDescent="0.3">
      <c r="A23" s="54" t="s">
        <v>224</v>
      </c>
      <c r="B23" s="47">
        <v>6</v>
      </c>
      <c r="C23" s="47">
        <v>267</v>
      </c>
      <c r="D23" s="52">
        <v>0.15489869763837899</v>
      </c>
      <c r="E23" s="52">
        <v>0.15780997163314001</v>
      </c>
      <c r="F23" s="52">
        <v>0.16341552741814699</v>
      </c>
      <c r="G23" s="8">
        <v>0.14333142428860399</v>
      </c>
      <c r="H23" s="8">
        <v>0.125313433324417</v>
      </c>
      <c r="I23" s="8">
        <v>0.14267079869491001</v>
      </c>
      <c r="J23" s="8">
        <v>0.148770806874091</v>
      </c>
      <c r="K23" s="8">
        <v>0.13217305032819299</v>
      </c>
      <c r="L23" s="52">
        <v>0.21946773388350799</v>
      </c>
      <c r="M23" s="52">
        <v>0.207202458124471</v>
      </c>
      <c r="N23" s="52">
        <v>0.20435806251303201</v>
      </c>
      <c r="O23" s="52">
        <v>0.19426414756562899</v>
      </c>
    </row>
    <row r="24" spans="1:15" ht="13.2" customHeight="1" x14ac:dyDescent="0.3">
      <c r="A24" s="54" t="s">
        <v>225</v>
      </c>
      <c r="B24" s="47">
        <v>39</v>
      </c>
      <c r="C24" s="47">
        <v>1186</v>
      </c>
      <c r="D24" s="8">
        <v>0.112121393577474</v>
      </c>
      <c r="E24" s="8">
        <v>0.109408756446829</v>
      </c>
      <c r="F24" s="8">
        <v>8.9669131778918498E-2</v>
      </c>
      <c r="G24" s="8">
        <v>7.6005790535508794E-2</v>
      </c>
      <c r="H24" s="52">
        <v>0.16707503647187699</v>
      </c>
      <c r="I24" s="52">
        <v>0.15399269180303499</v>
      </c>
      <c r="J24" s="8">
        <v>0.127053187505834</v>
      </c>
      <c r="K24" s="8">
        <v>0.104318996389573</v>
      </c>
      <c r="L24" s="8">
        <v>8.3058696612285696E-2</v>
      </c>
      <c r="M24" s="8">
        <v>8.9953622839682307E-2</v>
      </c>
      <c r="N24" s="8">
        <v>7.7266013862258898E-2</v>
      </c>
      <c r="O24" s="8">
        <v>7.0156232700309906E-2</v>
      </c>
    </row>
    <row r="25" spans="1:15" ht="13.2" customHeight="1" x14ac:dyDescent="0.3">
      <c r="A25" s="54" t="s">
        <v>226</v>
      </c>
      <c r="B25" s="47">
        <v>89</v>
      </c>
      <c r="C25" s="47">
        <v>1834</v>
      </c>
      <c r="D25" s="8">
        <v>4.8386899508441598E-2</v>
      </c>
      <c r="E25" s="8">
        <v>4.3634736716682498E-2</v>
      </c>
      <c r="F25" s="8">
        <v>4.0286581317018698E-2</v>
      </c>
      <c r="G25" s="8">
        <v>4.1686657934217698E-2</v>
      </c>
      <c r="H25" s="8">
        <v>8.1230683870880505E-2</v>
      </c>
      <c r="I25" s="8">
        <v>8.7260672703913605E-2</v>
      </c>
      <c r="J25" s="8">
        <v>7.8204169165654897E-2</v>
      </c>
      <c r="K25" s="8">
        <v>7.4653972123656598E-2</v>
      </c>
      <c r="L25" s="8">
        <v>4.5653107042170502E-2</v>
      </c>
      <c r="M25" s="8">
        <v>4.0259955479903499E-2</v>
      </c>
      <c r="N25" s="8">
        <v>3.8615476433056697E-2</v>
      </c>
      <c r="O25" s="8">
        <v>4.0201238181300503E-2</v>
      </c>
    </row>
    <row r="26" spans="1:15" ht="13.2" customHeight="1" x14ac:dyDescent="0.3">
      <c r="A26" s="54" t="s">
        <v>227</v>
      </c>
      <c r="B26" s="47">
        <v>483</v>
      </c>
      <c r="C26" s="47">
        <v>29776</v>
      </c>
      <c r="D26" s="8">
        <v>2.3317297572796498E-2</v>
      </c>
      <c r="E26" s="8">
        <v>2.1350098733787199E-2</v>
      </c>
      <c r="F26" s="8">
        <v>2.0068560531111699E-2</v>
      </c>
      <c r="G26" s="8">
        <v>1.8956657600247898E-2</v>
      </c>
      <c r="H26" s="8">
        <v>4.6424108019285398E-2</v>
      </c>
      <c r="I26" s="8">
        <v>4.5410246296038098E-2</v>
      </c>
      <c r="J26" s="8">
        <v>3.8678516077699399E-2</v>
      </c>
      <c r="K26" s="8">
        <v>3.4296555305419599E-2</v>
      </c>
      <c r="L26" s="8">
        <v>2.0201600983852899E-2</v>
      </c>
      <c r="M26" s="8">
        <v>1.89139603423438E-2</v>
      </c>
      <c r="N26" s="8">
        <v>1.8936796508576201E-2</v>
      </c>
      <c r="O26" s="8">
        <v>1.85348217326252E-2</v>
      </c>
    </row>
    <row r="27" spans="1:15" ht="13.2" customHeight="1" x14ac:dyDescent="0.3">
      <c r="A27" s="56" t="s">
        <v>172</v>
      </c>
      <c r="B27" s="50">
        <v>35</v>
      </c>
      <c r="C27" s="50">
        <v>1582</v>
      </c>
      <c r="D27" s="11">
        <v>0.120580400090564</v>
      </c>
      <c r="E27" s="11">
        <v>0.120326282311043</v>
      </c>
      <c r="F27" s="11">
        <v>0.119108477994186</v>
      </c>
      <c r="G27" s="11">
        <v>0.114868945864292</v>
      </c>
      <c r="H27" s="11">
        <v>0.11598657044118101</v>
      </c>
      <c r="I27" s="11">
        <v>0.11343994588308</v>
      </c>
      <c r="J27" s="11">
        <v>0.109668545909596</v>
      </c>
      <c r="K27" s="11">
        <v>0.107902027483341</v>
      </c>
      <c r="L27" s="11">
        <v>0.133826254704283</v>
      </c>
      <c r="M27" s="11">
        <v>0.134757029311592</v>
      </c>
      <c r="N27" s="11">
        <v>0.13251729536110499</v>
      </c>
      <c r="O27" s="11">
        <v>0.128878484356518</v>
      </c>
    </row>
    <row r="28" spans="1:15" ht="169.2" customHeight="1" x14ac:dyDescent="0.3">
      <c r="A28" s="165" t="s">
        <v>605</v>
      </c>
      <c r="B28" s="166"/>
      <c r="C28" s="166"/>
      <c r="D28" s="166"/>
      <c r="E28" s="166"/>
      <c r="F28" s="166"/>
      <c r="G28" s="166"/>
      <c r="H28" s="166"/>
      <c r="I28" s="166"/>
      <c r="J28" s="166"/>
      <c r="K28" s="166"/>
      <c r="L28" s="166"/>
      <c r="M28" s="166"/>
      <c r="N28" s="166"/>
      <c r="O28" s="166"/>
    </row>
    <row r="29" spans="1:15" ht="13.2" customHeight="1" x14ac:dyDescent="0.3"/>
    <row r="30" spans="1:15" ht="13.2" customHeight="1" x14ac:dyDescent="0.3"/>
    <row r="31" spans="1:15" ht="13.2" customHeight="1" x14ac:dyDescent="0.3"/>
    <row r="32" spans="1:15"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H4:K4"/>
    <mergeCell ref="L4:O4"/>
    <mergeCell ref="D3:O3"/>
    <mergeCell ref="A28:O28"/>
    <mergeCell ref="A2:O2"/>
    <mergeCell ref="A3:A5"/>
    <mergeCell ref="B3:C3"/>
    <mergeCell ref="B4:B5"/>
    <mergeCell ref="C4:C5"/>
    <mergeCell ref="D4:G4"/>
  </mergeCells>
  <pageMargins left="0.7" right="0.7" top="0.75" bottom="0.75" header="0.3" footer="0.3"/>
  <pageSetup paperSize="9"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90"/>
  <sheetViews>
    <sheetView showGridLines="0" workbookViewId="0"/>
  </sheetViews>
  <sheetFormatPr baseColWidth="10" defaultRowHeight="14.4" x14ac:dyDescent="0.3"/>
  <cols>
    <col min="1" max="1" width="45.6640625" customWidth="1"/>
  </cols>
  <sheetData>
    <row r="1" spans="1:15" ht="13.2" customHeight="1" x14ac:dyDescent="0.3">
      <c r="A1" s="2" t="s">
        <v>497</v>
      </c>
      <c r="J1" s="14" t="str">
        <f>HYPERLINK("#'Verzeichnis'!A1", "Zurück zum Verzeichnis")</f>
        <v>Zurück zum Verzeichnis</v>
      </c>
      <c r="O1" s="1"/>
    </row>
    <row r="2" spans="1:15" ht="13.2" customHeight="1" x14ac:dyDescent="0.3">
      <c r="A2" s="170" t="s">
        <v>57</v>
      </c>
      <c r="B2" s="166"/>
      <c r="C2" s="166"/>
      <c r="D2" s="166"/>
      <c r="E2" s="166"/>
      <c r="F2" s="166"/>
      <c r="G2" s="166"/>
      <c r="H2" s="166"/>
      <c r="I2" s="166"/>
      <c r="J2" s="166"/>
      <c r="K2" s="166"/>
      <c r="L2" s="166"/>
      <c r="M2" s="166"/>
      <c r="N2" s="166"/>
      <c r="O2" s="166"/>
    </row>
    <row r="3" spans="1:15" ht="13.2" customHeight="1" x14ac:dyDescent="0.3">
      <c r="A3" s="167"/>
      <c r="B3" s="167" t="s">
        <v>491</v>
      </c>
      <c r="C3" s="167"/>
      <c r="D3" s="167" t="s">
        <v>496</v>
      </c>
      <c r="E3" s="167"/>
      <c r="F3" s="167"/>
      <c r="G3" s="167"/>
      <c r="H3" s="167"/>
      <c r="I3" s="167"/>
      <c r="J3" s="167"/>
      <c r="K3" s="167"/>
      <c r="L3" s="167"/>
      <c r="M3" s="167"/>
      <c r="N3" s="167"/>
      <c r="O3" s="167"/>
    </row>
    <row r="4" spans="1:15" ht="13.2" customHeight="1" x14ac:dyDescent="0.3">
      <c r="A4" s="167"/>
      <c r="B4" s="167" t="s">
        <v>251</v>
      </c>
      <c r="C4" s="167" t="s">
        <v>492</v>
      </c>
      <c r="D4" s="201" t="s">
        <v>498</v>
      </c>
      <c r="E4" s="201"/>
      <c r="F4" s="201"/>
      <c r="G4" s="202"/>
      <c r="H4" s="201" t="s">
        <v>499</v>
      </c>
      <c r="I4" s="201"/>
      <c r="J4" s="201"/>
      <c r="K4" s="202"/>
      <c r="L4" s="201" t="s">
        <v>500</v>
      </c>
      <c r="M4" s="201"/>
      <c r="N4" s="201"/>
      <c r="O4" s="201"/>
    </row>
    <row r="5" spans="1:15" ht="13.2" customHeight="1" x14ac:dyDescent="0.3">
      <c r="A5" s="167" t="s">
        <v>189</v>
      </c>
      <c r="B5" s="167" t="s">
        <v>190</v>
      </c>
      <c r="C5" s="167" t="s">
        <v>252</v>
      </c>
      <c r="D5" s="34" t="s">
        <v>70</v>
      </c>
      <c r="E5" s="34" t="s">
        <v>69</v>
      </c>
      <c r="F5" s="34" t="s">
        <v>68</v>
      </c>
      <c r="G5" s="149" t="s">
        <v>67</v>
      </c>
      <c r="H5" s="34" t="s">
        <v>70</v>
      </c>
      <c r="I5" s="34" t="s">
        <v>69</v>
      </c>
      <c r="J5" s="34" t="s">
        <v>68</v>
      </c>
      <c r="K5" s="149" t="s">
        <v>67</v>
      </c>
      <c r="L5" s="34" t="s">
        <v>70</v>
      </c>
      <c r="M5" s="34" t="s">
        <v>69</v>
      </c>
      <c r="N5" s="34" t="s">
        <v>68</v>
      </c>
      <c r="O5" s="34" t="s">
        <v>67</v>
      </c>
    </row>
    <row r="6" spans="1:15" ht="13.2" customHeight="1" x14ac:dyDescent="0.3">
      <c r="A6" s="55" t="s">
        <v>122</v>
      </c>
      <c r="B6" s="107">
        <v>1932</v>
      </c>
      <c r="C6" s="107">
        <v>94462</v>
      </c>
      <c r="D6" s="81">
        <v>1.7461820777068201E-2</v>
      </c>
      <c r="E6" s="81">
        <v>1.69807157652841E-2</v>
      </c>
      <c r="F6" s="81">
        <v>1.6752097863543199E-2</v>
      </c>
      <c r="G6" s="81">
        <v>1.6333447479493099E-2</v>
      </c>
      <c r="H6" s="81">
        <v>2.3932694628422801E-2</v>
      </c>
      <c r="I6" s="81">
        <v>2.3703923433180701E-2</v>
      </c>
      <c r="J6" s="81">
        <v>2.3566404151927699E-2</v>
      </c>
      <c r="K6" s="81">
        <v>2.40355808452902E-2</v>
      </c>
      <c r="L6" s="81">
        <v>1.522675583348E-2</v>
      </c>
      <c r="M6" s="81">
        <v>1.5202564094980799E-2</v>
      </c>
      <c r="N6" s="81">
        <v>1.46053513564521E-2</v>
      </c>
      <c r="O6" s="81">
        <v>1.39974753902492E-2</v>
      </c>
    </row>
    <row r="7" spans="1:15" ht="13.2" customHeight="1" x14ac:dyDescent="0.3">
      <c r="A7" s="54" t="s">
        <v>213</v>
      </c>
      <c r="B7" s="47">
        <v>590</v>
      </c>
      <c r="C7" s="47">
        <v>29332</v>
      </c>
      <c r="D7" s="8">
        <v>2.04099352977881E-2</v>
      </c>
      <c r="E7" s="8">
        <v>1.8752173221286399E-2</v>
      </c>
      <c r="F7" s="8">
        <v>1.8616831111638601E-2</v>
      </c>
      <c r="G7" s="8">
        <v>1.79639702490887E-2</v>
      </c>
      <c r="H7" s="8">
        <v>2.4531713713245199E-2</v>
      </c>
      <c r="I7" s="8">
        <v>2.33581447430029E-2</v>
      </c>
      <c r="J7" s="8">
        <v>2.3091271305731499E-2</v>
      </c>
      <c r="K7" s="8">
        <v>2.2273770095431099E-2</v>
      </c>
      <c r="L7" s="8">
        <v>2.35714689908386E-2</v>
      </c>
      <c r="M7" s="8">
        <v>2.13145574301359E-2</v>
      </c>
      <c r="N7" s="8">
        <v>2.1084401266066598E-2</v>
      </c>
      <c r="O7" s="8">
        <v>2.0830803596799698E-2</v>
      </c>
    </row>
    <row r="8" spans="1:15" ht="13.2" customHeight="1" x14ac:dyDescent="0.3">
      <c r="A8" s="54" t="s">
        <v>214</v>
      </c>
      <c r="B8" s="47">
        <v>12</v>
      </c>
      <c r="C8" s="47">
        <v>1268</v>
      </c>
      <c r="D8" s="52">
        <v>0.19283826075747201</v>
      </c>
      <c r="E8" s="52">
        <v>0.195459597761408</v>
      </c>
      <c r="F8" s="52">
        <v>0.19138999653732999</v>
      </c>
      <c r="G8" s="52">
        <v>0.19145876743002499</v>
      </c>
      <c r="H8" s="52">
        <v>0.27154999874562402</v>
      </c>
      <c r="I8" s="52">
        <v>0.26491026289917902</v>
      </c>
      <c r="J8" s="52">
        <v>0.261391745594308</v>
      </c>
      <c r="K8" s="52">
        <v>0.28958618375546902</v>
      </c>
      <c r="L8" s="8">
        <v>0.123894036376165</v>
      </c>
      <c r="M8" s="8">
        <v>0.13986729043335999</v>
      </c>
      <c r="N8" s="8">
        <v>0.147930361488921</v>
      </c>
      <c r="O8" s="8">
        <v>0.102807012171172</v>
      </c>
    </row>
    <row r="9" spans="1:15" ht="13.2" customHeight="1" x14ac:dyDescent="0.3">
      <c r="A9" s="54" t="s">
        <v>162</v>
      </c>
      <c r="B9" s="47">
        <v>32</v>
      </c>
      <c r="C9" s="47">
        <v>2284</v>
      </c>
      <c r="D9" s="8">
        <v>9.6930975796437294E-2</v>
      </c>
      <c r="E9" s="8">
        <v>0.108133150374188</v>
      </c>
      <c r="F9" s="8">
        <v>0.110810313724582</v>
      </c>
      <c r="G9" s="8">
        <v>0.100570029771982</v>
      </c>
      <c r="H9" s="8">
        <v>0.10801376187947501</v>
      </c>
      <c r="I9" s="8">
        <v>0.108369788061089</v>
      </c>
      <c r="J9" s="8">
        <v>0.10861406939181401</v>
      </c>
      <c r="K9" s="8">
        <v>0.100278960695922</v>
      </c>
      <c r="L9" s="8">
        <v>0.106132921704558</v>
      </c>
      <c r="M9" s="8">
        <v>0.131124414364651</v>
      </c>
      <c r="N9" s="8">
        <v>0.13869580624175301</v>
      </c>
      <c r="O9" s="8">
        <v>0.124714476365874</v>
      </c>
    </row>
    <row r="10" spans="1:15" ht="13.2" customHeight="1" x14ac:dyDescent="0.3">
      <c r="A10" s="54" t="s">
        <v>167</v>
      </c>
      <c r="B10" s="47">
        <v>37</v>
      </c>
      <c r="C10" s="47">
        <v>1218</v>
      </c>
      <c r="D10" s="8">
        <v>8.2457734326332702E-2</v>
      </c>
      <c r="E10" s="8">
        <v>7.8518569449162107E-2</v>
      </c>
      <c r="F10" s="8">
        <v>7.2743590967157407E-2</v>
      </c>
      <c r="G10" s="8">
        <v>7.3461315544183906E-2</v>
      </c>
      <c r="H10" s="8">
        <v>9.1270092798101402E-2</v>
      </c>
      <c r="I10" s="8">
        <v>8.9426235569198306E-2</v>
      </c>
      <c r="J10" s="8">
        <v>8.0600174013266704E-2</v>
      </c>
      <c r="K10" s="8">
        <v>8.46794680828587E-2</v>
      </c>
      <c r="L10" s="8">
        <v>0.1059621175005</v>
      </c>
      <c r="M10" s="8">
        <v>0.104036253738006</v>
      </c>
      <c r="N10" s="8">
        <v>9.5944138125361705E-2</v>
      </c>
      <c r="O10" s="8">
        <v>9.5762866819466094E-2</v>
      </c>
    </row>
    <row r="11" spans="1:15" ht="13.2" customHeight="1" x14ac:dyDescent="0.3">
      <c r="A11" s="54" t="s">
        <v>168</v>
      </c>
      <c r="B11" s="47">
        <v>42</v>
      </c>
      <c r="C11" s="47">
        <v>1996</v>
      </c>
      <c r="D11" s="8">
        <v>8.8749853395167999E-2</v>
      </c>
      <c r="E11" s="8">
        <v>8.2878149161616996E-2</v>
      </c>
      <c r="F11" s="8">
        <v>7.9558123823607704E-2</v>
      </c>
      <c r="G11" s="8">
        <v>7.6954445263418103E-2</v>
      </c>
      <c r="H11" s="8">
        <v>0.102854186899639</v>
      </c>
      <c r="I11" s="8">
        <v>0.101582472307195</v>
      </c>
      <c r="J11" s="8">
        <v>0.10154153408703499</v>
      </c>
      <c r="K11" s="8">
        <v>9.3576941265598804E-2</v>
      </c>
      <c r="L11" s="8">
        <v>0.11351310966558099</v>
      </c>
      <c r="M11" s="8">
        <v>0.107159293536347</v>
      </c>
      <c r="N11" s="8">
        <v>9.3145801445484802E-2</v>
      </c>
      <c r="O11" s="8">
        <v>9.4787287964303496E-2</v>
      </c>
    </row>
    <row r="12" spans="1:15" ht="13.2" customHeight="1" x14ac:dyDescent="0.3">
      <c r="A12" s="54" t="s">
        <v>169</v>
      </c>
      <c r="B12" s="47">
        <v>172</v>
      </c>
      <c r="C12" s="47">
        <v>6141</v>
      </c>
      <c r="D12" s="8">
        <v>3.2583540911111902E-2</v>
      </c>
      <c r="E12" s="8">
        <v>3.1438357647514001E-2</v>
      </c>
      <c r="F12" s="8">
        <v>3.0717997613696799E-2</v>
      </c>
      <c r="G12" s="8">
        <v>2.90942921849641E-2</v>
      </c>
      <c r="H12" s="8">
        <v>3.3841354083065898E-2</v>
      </c>
      <c r="I12" s="8">
        <v>3.3596881309440801E-2</v>
      </c>
      <c r="J12" s="8">
        <v>3.5861735307779599E-2</v>
      </c>
      <c r="K12" s="8">
        <v>3.4381730619186701E-2</v>
      </c>
      <c r="L12" s="8">
        <v>4.3015470453344501E-2</v>
      </c>
      <c r="M12" s="8">
        <v>3.8797995421594199E-2</v>
      </c>
      <c r="N12" s="8">
        <v>3.6726740351233203E-2</v>
      </c>
      <c r="O12" s="8">
        <v>3.4497276082922398E-2</v>
      </c>
    </row>
    <row r="13" spans="1:15" ht="13.2" customHeight="1" x14ac:dyDescent="0.3">
      <c r="A13" s="54" t="s">
        <v>170</v>
      </c>
      <c r="B13" s="47">
        <v>74</v>
      </c>
      <c r="C13" s="47">
        <v>2361</v>
      </c>
      <c r="D13" s="8">
        <v>4.4759989137335698E-2</v>
      </c>
      <c r="E13" s="8">
        <v>4.6220903161690897E-2</v>
      </c>
      <c r="F13" s="8">
        <v>4.7040893159969899E-2</v>
      </c>
      <c r="G13" s="8">
        <v>4.2482229083521103E-2</v>
      </c>
      <c r="H13" s="8">
        <v>5.6364746211061197E-2</v>
      </c>
      <c r="I13" s="8">
        <v>5.8221364482174499E-2</v>
      </c>
      <c r="J13" s="8">
        <v>6.0870937163339099E-2</v>
      </c>
      <c r="K13" s="8">
        <v>6.0485188189678699E-2</v>
      </c>
      <c r="L13" s="8">
        <v>4.8665230746844403E-2</v>
      </c>
      <c r="M13" s="8">
        <v>5.1035739563757503E-2</v>
      </c>
      <c r="N13" s="8">
        <v>5.2796938638039297E-2</v>
      </c>
      <c r="O13" s="8">
        <v>4.31671635997362E-2</v>
      </c>
    </row>
    <row r="14" spans="1:15" ht="13.2" customHeight="1" x14ac:dyDescent="0.3">
      <c r="A14" s="54" t="s">
        <v>216</v>
      </c>
      <c r="B14" s="47">
        <v>14</v>
      </c>
      <c r="C14" s="47">
        <v>831</v>
      </c>
      <c r="D14" s="8">
        <v>0.116981804249746</v>
      </c>
      <c r="E14" s="8">
        <v>0.112427775289274</v>
      </c>
      <c r="F14" s="8">
        <v>0.12344323516389</v>
      </c>
      <c r="G14" s="8">
        <v>0.14437878128336701</v>
      </c>
      <c r="H14" s="52">
        <v>0.15229571001605299</v>
      </c>
      <c r="I14" s="8">
        <v>0.122820722116096</v>
      </c>
      <c r="J14" s="8">
        <v>0.130077850765594</v>
      </c>
      <c r="K14" s="52">
        <v>0.15224715196133401</v>
      </c>
      <c r="L14" s="52">
        <v>0.15127354978731999</v>
      </c>
      <c r="M14" s="52">
        <v>0.17872164876480301</v>
      </c>
      <c r="N14" s="52">
        <v>0.18809792026099101</v>
      </c>
      <c r="O14" s="52">
        <v>0.23444843700038201</v>
      </c>
    </row>
    <row r="15" spans="1:15" ht="13.2" customHeight="1" x14ac:dyDescent="0.3">
      <c r="A15" s="54" t="s">
        <v>217</v>
      </c>
      <c r="B15" s="47">
        <v>10</v>
      </c>
      <c r="C15" s="47">
        <v>529</v>
      </c>
      <c r="D15" s="52">
        <v>0.37707867683482899</v>
      </c>
      <c r="E15" s="52">
        <v>0.36574003371285801</v>
      </c>
      <c r="F15" s="52">
        <v>0.33182127011337997</v>
      </c>
      <c r="G15" s="52">
        <v>0.28391258927605101</v>
      </c>
      <c r="H15" s="52">
        <v>0.461430054084358</v>
      </c>
      <c r="I15" s="52">
        <v>0.44010876538384403</v>
      </c>
      <c r="J15" s="52">
        <v>0.430814957294965</v>
      </c>
      <c r="K15" s="52">
        <v>0.42148798639894602</v>
      </c>
      <c r="L15" s="52">
        <v>0.15295462247953001</v>
      </c>
      <c r="M15" s="52">
        <v>0.21238177269566699</v>
      </c>
      <c r="N15" s="8">
        <v>0.120104567578503</v>
      </c>
      <c r="O15" s="8">
        <v>7.1936806827494995E-2</v>
      </c>
    </row>
    <row r="16" spans="1:15" ht="13.2" customHeight="1" x14ac:dyDescent="0.3">
      <c r="A16" s="54" t="s">
        <v>218</v>
      </c>
      <c r="B16" s="47">
        <v>9</v>
      </c>
      <c r="C16" s="47">
        <v>473</v>
      </c>
      <c r="D16" s="52">
        <v>0.21631916342351201</v>
      </c>
      <c r="E16" s="52">
        <v>0.21631364379213</v>
      </c>
      <c r="F16" s="52">
        <v>0.21073266793005599</v>
      </c>
      <c r="G16" s="52">
        <v>0.200813534767847</v>
      </c>
      <c r="H16" s="52">
        <v>0.18521210841423999</v>
      </c>
      <c r="I16" s="52">
        <v>0.18272062629851199</v>
      </c>
      <c r="J16" s="52">
        <v>0.18158147001792399</v>
      </c>
      <c r="K16" s="52">
        <v>0.17375417041468499</v>
      </c>
      <c r="L16" s="52">
        <v>0.278461349858659</v>
      </c>
      <c r="M16" s="52">
        <v>0.29477587168110803</v>
      </c>
      <c r="N16" s="52">
        <v>0.27106011052332801</v>
      </c>
      <c r="O16" s="52">
        <v>0.248044572747008</v>
      </c>
    </row>
    <row r="17" spans="1:15" ht="13.2" customHeight="1" x14ac:dyDescent="0.3">
      <c r="A17" s="54" t="s">
        <v>219</v>
      </c>
      <c r="B17" s="47">
        <v>14</v>
      </c>
      <c r="C17" s="47">
        <v>760</v>
      </c>
      <c r="D17" s="52">
        <v>0.24511163428146701</v>
      </c>
      <c r="E17" s="52">
        <v>0.23516275280776899</v>
      </c>
      <c r="F17" s="52">
        <v>0.25738107004940702</v>
      </c>
      <c r="G17" s="52">
        <v>0.26680144603072897</v>
      </c>
      <c r="H17" s="52">
        <v>0.31847361308688299</v>
      </c>
      <c r="I17" s="52">
        <v>0.32172892537347503</v>
      </c>
      <c r="J17" s="52">
        <v>0.33547814477947002</v>
      </c>
      <c r="K17" s="52">
        <v>0.359777940413954</v>
      </c>
      <c r="L17" s="8">
        <v>0.121581475868995</v>
      </c>
      <c r="M17" s="8">
        <v>8.1514968783109806E-2</v>
      </c>
      <c r="N17" s="8">
        <v>0.12815932280744799</v>
      </c>
      <c r="O17" s="8">
        <v>0.104528056599302</v>
      </c>
    </row>
    <row r="18" spans="1:15" ht="13.2" customHeight="1" x14ac:dyDescent="0.3">
      <c r="A18" s="54" t="s">
        <v>220</v>
      </c>
      <c r="B18" s="47">
        <v>128</v>
      </c>
      <c r="C18" s="47">
        <v>3652</v>
      </c>
      <c r="D18" s="8">
        <v>3.5416798858243399E-2</v>
      </c>
      <c r="E18" s="8">
        <v>3.6241142069818703E-2</v>
      </c>
      <c r="F18" s="8">
        <v>3.6407104359632202E-2</v>
      </c>
      <c r="G18" s="8">
        <v>3.5045852644629998E-2</v>
      </c>
      <c r="H18" s="8">
        <v>4.5000680076607E-2</v>
      </c>
      <c r="I18" s="8">
        <v>4.5001030709863298E-2</v>
      </c>
      <c r="J18" s="8">
        <v>4.4199406271277102E-2</v>
      </c>
      <c r="K18" s="8">
        <v>4.3076078229026399E-2</v>
      </c>
      <c r="L18" s="8">
        <v>3.9972728857197402E-2</v>
      </c>
      <c r="M18" s="8">
        <v>4.0537833779909598E-2</v>
      </c>
      <c r="N18" s="8">
        <v>4.0373975633725599E-2</v>
      </c>
      <c r="O18" s="8">
        <v>3.8958755265881002E-2</v>
      </c>
    </row>
    <row r="19" spans="1:15" ht="13.2" customHeight="1" x14ac:dyDescent="0.3">
      <c r="A19" s="54" t="s">
        <v>221</v>
      </c>
      <c r="B19" s="47">
        <v>38</v>
      </c>
      <c r="C19" s="47">
        <v>711</v>
      </c>
      <c r="D19" s="8">
        <v>7.02910643882355E-2</v>
      </c>
      <c r="E19" s="8">
        <v>6.5932528865861401E-2</v>
      </c>
      <c r="F19" s="8">
        <v>6.5665290265371407E-2</v>
      </c>
      <c r="G19" s="8">
        <v>7.2440876496719403E-2</v>
      </c>
      <c r="H19" s="8">
        <v>8.7017021162205804E-2</v>
      </c>
      <c r="I19" s="8">
        <v>8.8791582650905101E-2</v>
      </c>
      <c r="J19" s="8">
        <v>8.3650552305131895E-2</v>
      </c>
      <c r="K19" s="8">
        <v>8.9991251588210003E-2</v>
      </c>
      <c r="L19" s="8">
        <v>8.11505234196956E-2</v>
      </c>
      <c r="M19" s="8">
        <v>7.9136852501645399E-2</v>
      </c>
      <c r="N19" s="8">
        <v>8.0515640288780194E-2</v>
      </c>
      <c r="O19" s="8">
        <v>7.8305677115725197E-2</v>
      </c>
    </row>
    <row r="20" spans="1:15" ht="13.2" customHeight="1" x14ac:dyDescent="0.3">
      <c r="A20" s="54" t="s">
        <v>222</v>
      </c>
      <c r="B20" s="47">
        <v>34</v>
      </c>
      <c r="C20" s="47">
        <v>657</v>
      </c>
      <c r="D20" s="8">
        <v>6.9430581209915895E-2</v>
      </c>
      <c r="E20" s="8">
        <v>7.6459104963282606E-2</v>
      </c>
      <c r="F20" s="8">
        <v>6.5145921339432894E-2</v>
      </c>
      <c r="G20" s="8">
        <v>6.3520395975539601E-2</v>
      </c>
      <c r="H20" s="8">
        <v>8.1164351401863594E-2</v>
      </c>
      <c r="I20" s="8">
        <v>8.1782201641580898E-2</v>
      </c>
      <c r="J20" s="8">
        <v>8.34516726299315E-2</v>
      </c>
      <c r="K20" s="8">
        <v>8.0265929532935001E-2</v>
      </c>
      <c r="L20" s="8">
        <v>8.9178324833309397E-2</v>
      </c>
      <c r="M20" s="8">
        <v>0.1009856890829</v>
      </c>
      <c r="N20" s="8">
        <v>7.2798810888436594E-2</v>
      </c>
      <c r="O20" s="8">
        <v>7.4066332791177705E-2</v>
      </c>
    </row>
    <row r="21" spans="1:15" ht="13.2" customHeight="1" x14ac:dyDescent="0.3">
      <c r="A21" s="54" t="s">
        <v>223</v>
      </c>
      <c r="B21" s="47">
        <v>18</v>
      </c>
      <c r="C21" s="47">
        <v>821</v>
      </c>
      <c r="D21" s="8">
        <v>0.102629249417983</v>
      </c>
      <c r="E21" s="8">
        <v>9.6636871336983302E-2</v>
      </c>
      <c r="F21" s="8">
        <v>8.9707642746779503E-2</v>
      </c>
      <c r="G21" s="8">
        <v>9.3978595588437602E-2</v>
      </c>
      <c r="H21" s="8">
        <v>0.13593440312675101</v>
      </c>
      <c r="I21" s="8">
        <v>0.13610620027518899</v>
      </c>
      <c r="J21" s="8">
        <v>0.117316409620619</v>
      </c>
      <c r="K21" s="8">
        <v>0.117753072594089</v>
      </c>
      <c r="L21" s="8">
        <v>0.112332384594357</v>
      </c>
      <c r="M21" s="8">
        <v>9.8525043318345995E-2</v>
      </c>
      <c r="N21" s="8">
        <v>9.7122123668757096E-2</v>
      </c>
      <c r="O21" s="8">
        <v>9.93879875421535E-2</v>
      </c>
    </row>
    <row r="22" spans="1:15" ht="13.2" customHeight="1" x14ac:dyDescent="0.3">
      <c r="A22" s="54" t="s">
        <v>171</v>
      </c>
      <c r="B22" s="47">
        <v>56</v>
      </c>
      <c r="C22" s="47">
        <v>2572</v>
      </c>
      <c r="D22" s="8">
        <v>4.3536159811822898E-2</v>
      </c>
      <c r="E22" s="8">
        <v>4.5214055199210998E-2</v>
      </c>
      <c r="F22" s="8">
        <v>4.9060102724854303E-2</v>
      </c>
      <c r="G22" s="8">
        <v>4.2603077199075898E-2</v>
      </c>
      <c r="H22" s="8">
        <v>5.8675233918719497E-2</v>
      </c>
      <c r="I22" s="8">
        <v>6.6066159466721203E-2</v>
      </c>
      <c r="J22" s="8">
        <v>6.9401114719320006E-2</v>
      </c>
      <c r="K22" s="8">
        <v>6.8042994614747707E-2</v>
      </c>
      <c r="L22" s="8">
        <v>5.1090866431180798E-2</v>
      </c>
      <c r="M22" s="8">
        <v>5.0485709194252902E-2</v>
      </c>
      <c r="N22" s="8">
        <v>5.28044512946109E-2</v>
      </c>
      <c r="O22" s="8">
        <v>6.1332902135774699E-2</v>
      </c>
    </row>
    <row r="23" spans="1:15" ht="13.2" customHeight="1" x14ac:dyDescent="0.3">
      <c r="A23" s="54" t="s">
        <v>224</v>
      </c>
      <c r="B23" s="47">
        <v>6</v>
      </c>
      <c r="C23" s="47">
        <v>267</v>
      </c>
      <c r="D23" s="52">
        <v>0.15489869763837899</v>
      </c>
      <c r="E23" s="52">
        <v>0.15780997163314001</v>
      </c>
      <c r="F23" s="52">
        <v>0.16341552741814699</v>
      </c>
      <c r="G23" s="8">
        <v>0.14333142428860399</v>
      </c>
      <c r="H23" s="8">
        <v>0.125313433324417</v>
      </c>
      <c r="I23" s="8">
        <v>0.14267079869491001</v>
      </c>
      <c r="J23" s="8">
        <v>0.148770806874091</v>
      </c>
      <c r="K23" s="8">
        <v>0.13217305032819299</v>
      </c>
      <c r="L23" s="52">
        <v>0.21946773388350799</v>
      </c>
      <c r="M23" s="52">
        <v>0.207202458124471</v>
      </c>
      <c r="N23" s="52">
        <v>0.20435806251303201</v>
      </c>
      <c r="O23" s="52">
        <v>0.19426414756562899</v>
      </c>
    </row>
    <row r="24" spans="1:15" ht="13.2" customHeight="1" x14ac:dyDescent="0.3">
      <c r="A24" s="54" t="s">
        <v>225</v>
      </c>
      <c r="B24" s="47">
        <v>39</v>
      </c>
      <c r="C24" s="47">
        <v>1186</v>
      </c>
      <c r="D24" s="8">
        <v>0.113317041277399</v>
      </c>
      <c r="E24" s="8">
        <v>0.110202153275107</v>
      </c>
      <c r="F24" s="8">
        <v>9.0511352406966603E-2</v>
      </c>
      <c r="G24" s="8">
        <v>7.6541397308044795E-2</v>
      </c>
      <c r="H24" s="52">
        <v>0.16811573210765099</v>
      </c>
      <c r="I24" s="52">
        <v>0.15434245260471399</v>
      </c>
      <c r="J24" s="8">
        <v>0.126902721630968</v>
      </c>
      <c r="K24" s="8">
        <v>0.10411729507605499</v>
      </c>
      <c r="L24" s="8">
        <v>8.4817469876637006E-2</v>
      </c>
      <c r="M24" s="8">
        <v>9.1368148745929995E-2</v>
      </c>
      <c r="N24" s="8">
        <v>7.9059978667045297E-2</v>
      </c>
      <c r="O24" s="8">
        <v>7.1431009936213E-2</v>
      </c>
    </row>
    <row r="25" spans="1:15" ht="13.2" customHeight="1" x14ac:dyDescent="0.3">
      <c r="A25" s="54" t="s">
        <v>226</v>
      </c>
      <c r="B25" s="47">
        <v>89</v>
      </c>
      <c r="C25" s="47">
        <v>1834</v>
      </c>
      <c r="D25" s="8">
        <v>4.8445598800374197E-2</v>
      </c>
      <c r="E25" s="8">
        <v>4.3832427471591502E-2</v>
      </c>
      <c r="F25" s="8">
        <v>4.03691824448945E-2</v>
      </c>
      <c r="G25" s="8">
        <v>4.1218974494473197E-2</v>
      </c>
      <c r="H25" s="8">
        <v>8.1332165913965096E-2</v>
      </c>
      <c r="I25" s="8">
        <v>8.7468387828472494E-2</v>
      </c>
      <c r="J25" s="8">
        <v>7.8532700941130296E-2</v>
      </c>
      <c r="K25" s="8">
        <v>7.4814347831963099E-2</v>
      </c>
      <c r="L25" s="8">
        <v>4.5794580010063202E-2</v>
      </c>
      <c r="M25" s="8">
        <v>4.0567555678865101E-2</v>
      </c>
      <c r="N25" s="8">
        <v>3.8666685400940301E-2</v>
      </c>
      <c r="O25" s="8">
        <v>3.9575166353211601E-2</v>
      </c>
    </row>
    <row r="26" spans="1:15" ht="13.2" customHeight="1" x14ac:dyDescent="0.3">
      <c r="A26" s="54" t="s">
        <v>227</v>
      </c>
      <c r="B26" s="47">
        <v>483</v>
      </c>
      <c r="C26" s="47">
        <v>29776</v>
      </c>
      <c r="D26" s="8">
        <v>2.11985841080033E-2</v>
      </c>
      <c r="E26" s="8">
        <v>1.9885070335544899E-2</v>
      </c>
      <c r="F26" s="8">
        <v>1.8781781162352702E-2</v>
      </c>
      <c r="G26" s="8">
        <v>1.76729334391886E-2</v>
      </c>
      <c r="H26" s="8">
        <v>4.1760714628167897E-2</v>
      </c>
      <c r="I26" s="8">
        <v>4.1074643846708898E-2</v>
      </c>
      <c r="J26" s="8">
        <v>3.6447190783734103E-2</v>
      </c>
      <c r="K26" s="8">
        <v>3.1887694407720699E-2</v>
      </c>
      <c r="L26" s="8">
        <v>1.93746218160636E-2</v>
      </c>
      <c r="M26" s="8">
        <v>1.8625649424524601E-2</v>
      </c>
      <c r="N26" s="8">
        <v>1.8263638158349301E-2</v>
      </c>
      <c r="O26" s="8">
        <v>1.7954810443146101E-2</v>
      </c>
    </row>
    <row r="27" spans="1:15" ht="13.2" customHeight="1" x14ac:dyDescent="0.3">
      <c r="A27" s="56" t="s">
        <v>172</v>
      </c>
      <c r="B27" s="50">
        <v>35</v>
      </c>
      <c r="C27" s="50">
        <v>1582</v>
      </c>
      <c r="D27" s="11">
        <v>7.99700216155418E-2</v>
      </c>
      <c r="E27" s="11">
        <v>7.8878050224658394E-2</v>
      </c>
      <c r="F27" s="11">
        <v>7.4202531292901094E-2</v>
      </c>
      <c r="G27" s="11">
        <v>6.9654479034186395E-2</v>
      </c>
      <c r="H27" s="11">
        <v>7.9743525311199395E-2</v>
      </c>
      <c r="I27" s="11">
        <v>7.5522736671881405E-2</v>
      </c>
      <c r="J27" s="11">
        <v>7.2391731816083799E-2</v>
      </c>
      <c r="K27" s="11">
        <v>7.3330611578634602E-2</v>
      </c>
      <c r="L27" s="11">
        <v>9.3216339509853197E-2</v>
      </c>
      <c r="M27" s="11">
        <v>9.3635541372015504E-2</v>
      </c>
      <c r="N27" s="11">
        <v>8.5193577528835204E-2</v>
      </c>
      <c r="O27" s="11">
        <v>8.1269725461417697E-2</v>
      </c>
    </row>
    <row r="28" spans="1:15" ht="169.2" customHeight="1" x14ac:dyDescent="0.3">
      <c r="A28" s="165" t="s">
        <v>605</v>
      </c>
      <c r="B28" s="166"/>
      <c r="C28" s="166"/>
      <c r="D28" s="166"/>
      <c r="E28" s="166"/>
      <c r="F28" s="166"/>
      <c r="G28" s="166"/>
      <c r="H28" s="166"/>
      <c r="I28" s="166"/>
      <c r="J28" s="166"/>
      <c r="K28" s="166"/>
      <c r="L28" s="166"/>
      <c r="M28" s="166"/>
      <c r="N28" s="166"/>
      <c r="O28" s="166"/>
    </row>
    <row r="29" spans="1:15" ht="13.2" customHeight="1" x14ac:dyDescent="0.3"/>
    <row r="30" spans="1:15" ht="13.2" customHeight="1" x14ac:dyDescent="0.3"/>
    <row r="31" spans="1:15" ht="13.2" customHeight="1" x14ac:dyDescent="0.3"/>
    <row r="32" spans="1:15"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H4:K4"/>
    <mergeCell ref="L4:O4"/>
    <mergeCell ref="D3:O3"/>
    <mergeCell ref="A28:O28"/>
    <mergeCell ref="A2:O2"/>
    <mergeCell ref="A3:A5"/>
    <mergeCell ref="B3:C3"/>
    <mergeCell ref="B4:B5"/>
    <mergeCell ref="C4:C5"/>
    <mergeCell ref="D4:G4"/>
  </mergeCells>
  <pageMargins left="0.7" right="0.7" top="0.75" bottom="0.75" header="0.3" footer="0.3"/>
  <pageSetup paperSize="9"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90"/>
  <sheetViews>
    <sheetView showGridLines="0" workbookViewId="0"/>
  </sheetViews>
  <sheetFormatPr baseColWidth="10" defaultRowHeight="14.4" x14ac:dyDescent="0.3"/>
  <cols>
    <col min="1" max="1" width="15.6640625" customWidth="1"/>
  </cols>
  <sheetData>
    <row r="1" spans="1:16" ht="13.2" customHeight="1" x14ac:dyDescent="0.3">
      <c r="A1" s="2" t="s">
        <v>501</v>
      </c>
      <c r="J1" s="14" t="str">
        <f>HYPERLINK("#'Verzeichnis'!A1", "Zurück zum Verzeichnis")</f>
        <v>Zurück zum Verzeichnis</v>
      </c>
      <c r="O1" s="1"/>
    </row>
    <row r="2" spans="1:16" ht="13.2" customHeight="1" x14ac:dyDescent="0.3">
      <c r="A2" s="170" t="s">
        <v>58</v>
      </c>
      <c r="B2" s="166"/>
      <c r="C2" s="166"/>
      <c r="D2" s="166"/>
      <c r="E2" s="166"/>
      <c r="F2" s="166"/>
      <c r="G2" s="166"/>
      <c r="H2" s="166"/>
      <c r="I2" s="166"/>
      <c r="J2" s="166"/>
      <c r="K2" s="166"/>
    </row>
    <row r="3" spans="1:16" ht="13.2" customHeight="1" x14ac:dyDescent="0.3">
      <c r="A3" s="16"/>
      <c r="B3" s="16"/>
      <c r="C3" s="16"/>
      <c r="D3" s="167" t="s">
        <v>502</v>
      </c>
      <c r="E3" s="167"/>
      <c r="F3" s="167"/>
      <c r="G3" s="167"/>
      <c r="H3" s="16"/>
      <c r="I3" s="167">
        <v>2023</v>
      </c>
      <c r="J3" s="167"/>
      <c r="K3" s="167"/>
      <c r="M3" s="167" t="s">
        <v>73</v>
      </c>
      <c r="N3" s="167"/>
      <c r="O3" s="167"/>
      <c r="P3" s="167"/>
    </row>
    <row r="4" spans="1:16" ht="13.2" customHeight="1" x14ac:dyDescent="0.3">
      <c r="A4" s="16"/>
      <c r="B4" s="16" t="s">
        <v>66</v>
      </c>
      <c r="C4" s="16" t="s">
        <v>133</v>
      </c>
      <c r="D4" s="34" t="s">
        <v>67</v>
      </c>
      <c r="E4" s="34" t="s">
        <v>68</v>
      </c>
      <c r="F4" s="34" t="s">
        <v>69</v>
      </c>
      <c r="G4" s="34" t="s">
        <v>70</v>
      </c>
      <c r="H4" s="16" t="s">
        <v>71</v>
      </c>
      <c r="I4" s="34" t="s">
        <v>198</v>
      </c>
      <c r="J4" s="34" t="s">
        <v>114</v>
      </c>
      <c r="K4" s="34" t="s">
        <v>199</v>
      </c>
      <c r="L4" t="s">
        <v>66</v>
      </c>
      <c r="M4" s="34" t="s">
        <v>67</v>
      </c>
      <c r="N4" s="34" t="s">
        <v>68</v>
      </c>
      <c r="O4" s="34" t="s">
        <v>69</v>
      </c>
      <c r="P4" s="34" t="s">
        <v>70</v>
      </c>
    </row>
    <row r="5" spans="1:16" ht="13.2" customHeight="1" x14ac:dyDescent="0.3">
      <c r="A5" s="167" t="s">
        <v>503</v>
      </c>
      <c r="B5" s="2" t="s">
        <v>122</v>
      </c>
      <c r="C5" s="57">
        <v>1932</v>
      </c>
      <c r="D5" s="17">
        <v>324.295441796906</v>
      </c>
      <c r="E5" s="17">
        <v>357.680567767686</v>
      </c>
      <c r="F5" s="17">
        <v>369.83701993891702</v>
      </c>
      <c r="G5" s="17">
        <v>360.29877246798702</v>
      </c>
      <c r="H5" s="150">
        <v>0.11102015640919299</v>
      </c>
      <c r="I5" s="17">
        <v>157.33099999999999</v>
      </c>
      <c r="J5" s="17">
        <v>326.05180000000001</v>
      </c>
      <c r="K5" s="17">
        <v>466.22199999999998</v>
      </c>
      <c r="M5" s="6">
        <v>1.6333447479493099E-2</v>
      </c>
      <c r="N5" s="6">
        <v>1.6752097863543199E-2</v>
      </c>
      <c r="O5" s="6">
        <v>1.69807157652841E-2</v>
      </c>
      <c r="P5" s="6">
        <v>1.7461820777068201E-2</v>
      </c>
    </row>
    <row r="6" spans="1:16" ht="13.2" customHeight="1" x14ac:dyDescent="0.3">
      <c r="A6" s="167"/>
      <c r="B6" s="4" t="s">
        <v>303</v>
      </c>
      <c r="C6" s="39">
        <v>325</v>
      </c>
      <c r="D6" s="18">
        <v>329.277859868858</v>
      </c>
      <c r="E6" s="18">
        <v>367.04237057113698</v>
      </c>
      <c r="F6" s="18">
        <v>378.23585162481601</v>
      </c>
      <c r="G6" s="18">
        <v>371.352257999654</v>
      </c>
      <c r="H6" s="151">
        <v>0.12777779273575701</v>
      </c>
      <c r="I6" s="18">
        <v>161.44499999999999</v>
      </c>
      <c r="J6" s="18">
        <v>329.56766666666698</v>
      </c>
      <c r="K6" s="18">
        <v>480.82299999999998</v>
      </c>
      <c r="M6" s="5">
        <v>3.5640394729227302E-2</v>
      </c>
      <c r="N6" s="5">
        <v>3.6387889589354801E-2</v>
      </c>
      <c r="O6" s="5">
        <v>3.6708357116178002E-2</v>
      </c>
      <c r="P6" s="5">
        <v>3.7380106499691097E-2</v>
      </c>
    </row>
    <row r="7" spans="1:16" ht="13.2" customHeight="1" x14ac:dyDescent="0.3">
      <c r="A7" s="167"/>
      <c r="B7" s="4" t="s">
        <v>304</v>
      </c>
      <c r="C7" s="39">
        <v>458</v>
      </c>
      <c r="D7" s="18">
        <v>319.14218483208799</v>
      </c>
      <c r="E7" s="18">
        <v>341.34640146317003</v>
      </c>
      <c r="F7" s="18">
        <v>360.68113958799199</v>
      </c>
      <c r="G7" s="18">
        <v>342.73926136373399</v>
      </c>
      <c r="H7" s="151">
        <v>7.3939070587178399E-2</v>
      </c>
      <c r="I7" s="18">
        <v>157.411</v>
      </c>
      <c r="J7" s="18">
        <v>293.25200000000001</v>
      </c>
      <c r="K7" s="18">
        <v>436.77499999999998</v>
      </c>
      <c r="M7" s="5">
        <v>4.0812705168942302E-2</v>
      </c>
      <c r="N7" s="5">
        <v>4.1448912695838801E-2</v>
      </c>
      <c r="O7" s="5">
        <v>4.0002788173236097E-2</v>
      </c>
      <c r="P7" s="5">
        <v>4.3004983622872903E-2</v>
      </c>
    </row>
    <row r="8" spans="1:16" ht="13.2" customHeight="1" x14ac:dyDescent="0.3">
      <c r="A8" s="167"/>
      <c r="B8" s="4" t="s">
        <v>305</v>
      </c>
      <c r="C8" s="39">
        <v>473</v>
      </c>
      <c r="D8" s="18">
        <v>331.79668462898002</v>
      </c>
      <c r="E8" s="18">
        <v>362.31663658289699</v>
      </c>
      <c r="F8" s="18">
        <v>375.711868092543</v>
      </c>
      <c r="G8" s="18">
        <v>369.83277748962701</v>
      </c>
      <c r="H8" s="151">
        <v>0.11463674781193101</v>
      </c>
      <c r="I8" s="18">
        <v>179.98849999999999</v>
      </c>
      <c r="J8" s="18">
        <v>340.20400000000001</v>
      </c>
      <c r="K8" s="18">
        <v>491.39550000000003</v>
      </c>
      <c r="M8" s="5">
        <v>3.0698078173554501E-2</v>
      </c>
      <c r="N8" s="5">
        <v>3.0607027367978899E-2</v>
      </c>
      <c r="O8" s="5">
        <v>3.0768187900804399E-2</v>
      </c>
      <c r="P8" s="5">
        <v>3.090841783665E-2</v>
      </c>
    </row>
    <row r="9" spans="1:16" ht="13.2" customHeight="1" x14ac:dyDescent="0.3">
      <c r="A9" s="171"/>
      <c r="B9" s="54" t="s">
        <v>306</v>
      </c>
      <c r="C9" s="47">
        <v>676</v>
      </c>
      <c r="D9" s="42">
        <v>333.31957038733498</v>
      </c>
      <c r="E9" s="42">
        <v>369.85301250491801</v>
      </c>
      <c r="F9" s="42">
        <v>378.52696238949301</v>
      </c>
      <c r="G9" s="42">
        <v>374.22373921973502</v>
      </c>
      <c r="H9" s="152">
        <v>0.122717573363206</v>
      </c>
      <c r="I9" s="42">
        <v>157.71199999999999</v>
      </c>
      <c r="J9" s="42">
        <v>328.65600000000001</v>
      </c>
      <c r="K9" s="42">
        <v>482.98200000000003</v>
      </c>
      <c r="M9" s="8">
        <v>2.83582510635021E-2</v>
      </c>
      <c r="N9" s="8">
        <v>3.00293176237467E-2</v>
      </c>
      <c r="O9" s="8">
        <v>3.19036142861805E-2</v>
      </c>
      <c r="P9" s="8">
        <v>3.2890478431554397E-2</v>
      </c>
    </row>
    <row r="10" spans="1:16" ht="13.2" customHeight="1" x14ac:dyDescent="0.3">
      <c r="A10" s="167" t="s">
        <v>79</v>
      </c>
      <c r="B10" s="2" t="s">
        <v>122</v>
      </c>
      <c r="C10" s="57">
        <v>1932</v>
      </c>
      <c r="D10" s="17">
        <v>155.847163543866</v>
      </c>
      <c r="E10" s="17">
        <v>168.322267031595</v>
      </c>
      <c r="F10" s="17">
        <v>176.950534481023</v>
      </c>
      <c r="G10" s="17">
        <v>183.222588644496</v>
      </c>
      <c r="H10" s="150">
        <v>0.175655587680457</v>
      </c>
      <c r="I10" s="17">
        <v>45.395000000000003</v>
      </c>
      <c r="J10" s="17">
        <v>155.94399999999999</v>
      </c>
      <c r="K10" s="17">
        <v>247.721</v>
      </c>
      <c r="M10" s="6">
        <v>2.40355808452902E-2</v>
      </c>
      <c r="N10" s="6">
        <v>2.3566404151927699E-2</v>
      </c>
      <c r="O10" s="6">
        <v>2.3703923433180701E-2</v>
      </c>
      <c r="P10" s="6">
        <v>2.3932694628422801E-2</v>
      </c>
    </row>
    <row r="11" spans="1:16" ht="13.2" customHeight="1" x14ac:dyDescent="0.3">
      <c r="A11" s="167"/>
      <c r="B11" s="4" t="s">
        <v>303</v>
      </c>
      <c r="C11" s="39">
        <v>325</v>
      </c>
      <c r="D11" s="18">
        <v>161.70274917111999</v>
      </c>
      <c r="E11" s="18">
        <v>176.03644841199699</v>
      </c>
      <c r="F11" s="18">
        <v>183.37653011461001</v>
      </c>
      <c r="G11" s="18">
        <v>192.048863787107</v>
      </c>
      <c r="H11" s="151">
        <v>0.187666040135616</v>
      </c>
      <c r="I11" s="18">
        <v>48.369</v>
      </c>
      <c r="J11" s="18">
        <v>168.53100000000001</v>
      </c>
      <c r="K11" s="18">
        <v>266.81099999999998</v>
      </c>
      <c r="M11" s="5">
        <v>4.7901375866289897E-2</v>
      </c>
      <c r="N11" s="5">
        <v>4.71877042845361E-2</v>
      </c>
      <c r="O11" s="5">
        <v>4.7079976997159698E-2</v>
      </c>
      <c r="P11" s="5">
        <v>4.64075545402877E-2</v>
      </c>
    </row>
    <row r="12" spans="1:16" ht="13.2" customHeight="1" x14ac:dyDescent="0.3">
      <c r="A12" s="167"/>
      <c r="B12" s="4" t="s">
        <v>304</v>
      </c>
      <c r="C12" s="39">
        <v>458</v>
      </c>
      <c r="D12" s="18">
        <v>150.83985697649101</v>
      </c>
      <c r="E12" s="18">
        <v>159.94235482186099</v>
      </c>
      <c r="F12" s="18">
        <v>170.88459323076401</v>
      </c>
      <c r="G12" s="18">
        <v>173.361501849793</v>
      </c>
      <c r="H12" s="151">
        <v>0.14930831495559099</v>
      </c>
      <c r="I12" s="18">
        <v>47.499000000000002</v>
      </c>
      <c r="J12" s="18">
        <v>137.45099999999999</v>
      </c>
      <c r="K12" s="18">
        <v>212.99199999999999</v>
      </c>
      <c r="M12" s="5">
        <v>7.0813406298175993E-2</v>
      </c>
      <c r="N12" s="5">
        <v>6.6293985512619905E-2</v>
      </c>
      <c r="O12" s="5">
        <v>6.5397304301246906E-2</v>
      </c>
      <c r="P12" s="5">
        <v>6.5777291899940998E-2</v>
      </c>
    </row>
    <row r="13" spans="1:16" ht="13.2" customHeight="1" x14ac:dyDescent="0.3">
      <c r="A13" s="167"/>
      <c r="B13" s="4" t="s">
        <v>305</v>
      </c>
      <c r="C13" s="39">
        <v>473</v>
      </c>
      <c r="D13" s="18">
        <v>156.845229222104</v>
      </c>
      <c r="E13" s="18">
        <v>169.66317050643201</v>
      </c>
      <c r="F13" s="18">
        <v>177.37612242914599</v>
      </c>
      <c r="G13" s="18">
        <v>182.98042561843801</v>
      </c>
      <c r="H13" s="151">
        <v>0.16663048360447799</v>
      </c>
      <c r="I13" s="18">
        <v>53.485999999999997</v>
      </c>
      <c r="J13" s="18">
        <v>164.16200000000001</v>
      </c>
      <c r="K13" s="18">
        <v>253.87899999999999</v>
      </c>
      <c r="M13" s="5">
        <v>4.3372939317469203E-2</v>
      </c>
      <c r="N13" s="5">
        <v>4.1657754001494199E-2</v>
      </c>
      <c r="O13" s="5">
        <v>4.1575259860108398E-2</v>
      </c>
      <c r="P13" s="5">
        <v>4.0734333535249398E-2</v>
      </c>
    </row>
    <row r="14" spans="1:16" ht="13.2" customHeight="1" x14ac:dyDescent="0.3">
      <c r="A14" s="171"/>
      <c r="B14" s="54" t="s">
        <v>306</v>
      </c>
      <c r="C14" s="47">
        <v>676</v>
      </c>
      <c r="D14" s="42">
        <v>168.81744775139899</v>
      </c>
      <c r="E14" s="42">
        <v>181.514825428298</v>
      </c>
      <c r="F14" s="42">
        <v>190.483018736345</v>
      </c>
      <c r="G14" s="42">
        <v>199.72308140569299</v>
      </c>
      <c r="H14" s="152">
        <v>0.183071323882387</v>
      </c>
      <c r="I14" s="42">
        <v>45.523000000000003</v>
      </c>
      <c r="J14" s="42">
        <v>168.32300000000001</v>
      </c>
      <c r="K14" s="42">
        <v>258.63200000000001</v>
      </c>
      <c r="M14" s="8">
        <v>4.2015415745252901E-2</v>
      </c>
      <c r="N14" s="8">
        <v>4.3840387705858602E-2</v>
      </c>
      <c r="O14" s="8">
        <v>4.4938770805187399E-2</v>
      </c>
      <c r="P14" s="8">
        <v>4.6697902476736497E-2</v>
      </c>
    </row>
    <row r="15" spans="1:16" ht="13.2" customHeight="1" x14ac:dyDescent="0.3">
      <c r="A15" s="167" t="s">
        <v>80</v>
      </c>
      <c r="B15" s="2" t="s">
        <v>122</v>
      </c>
      <c r="C15" s="57">
        <v>1932</v>
      </c>
      <c r="D15" s="17">
        <v>168.448278253041</v>
      </c>
      <c r="E15" s="17">
        <v>189.358300736091</v>
      </c>
      <c r="F15" s="17">
        <v>192.886485457893</v>
      </c>
      <c r="G15" s="17">
        <v>177.07618382349</v>
      </c>
      <c r="H15" s="150">
        <v>5.1219909517202497E-2</v>
      </c>
      <c r="I15" s="17">
        <v>95.948999999999998</v>
      </c>
      <c r="J15" s="17">
        <v>150.8775</v>
      </c>
      <c r="K15" s="17">
        <v>223.44300000000001</v>
      </c>
      <c r="M15" s="6">
        <v>1.39974753902492E-2</v>
      </c>
      <c r="N15" s="6">
        <v>1.46053513564521E-2</v>
      </c>
      <c r="O15" s="6">
        <v>1.5202564094980799E-2</v>
      </c>
      <c r="P15" s="6">
        <v>1.522675583348E-2</v>
      </c>
    </row>
    <row r="16" spans="1:16" ht="13.2" customHeight="1" x14ac:dyDescent="0.3">
      <c r="A16" s="167"/>
      <c r="B16" s="4" t="s">
        <v>303</v>
      </c>
      <c r="C16" s="39">
        <v>325</v>
      </c>
      <c r="D16" s="18">
        <v>167.57511069773801</v>
      </c>
      <c r="E16" s="18">
        <v>191.00592215914</v>
      </c>
      <c r="F16" s="18">
        <v>194.859321510206</v>
      </c>
      <c r="G16" s="18">
        <v>179.303394212547</v>
      </c>
      <c r="H16" s="151">
        <v>6.9988218811110794E-2</v>
      </c>
      <c r="I16" s="18">
        <v>99.96</v>
      </c>
      <c r="J16" s="18">
        <v>153.65600000000001</v>
      </c>
      <c r="K16" s="18">
        <v>215.595</v>
      </c>
      <c r="M16" s="5">
        <v>3.4357890880114803E-2</v>
      </c>
      <c r="N16" s="5">
        <v>3.5423870074805401E-2</v>
      </c>
      <c r="O16" s="5">
        <v>3.5921644453602297E-2</v>
      </c>
      <c r="P16" s="5">
        <v>3.6564615983515202E-2</v>
      </c>
    </row>
    <row r="17" spans="1:16" ht="13.2" customHeight="1" x14ac:dyDescent="0.3">
      <c r="A17" s="167"/>
      <c r="B17" s="4" t="s">
        <v>304</v>
      </c>
      <c r="C17" s="39">
        <v>458</v>
      </c>
      <c r="D17" s="18">
        <v>168.30232785559801</v>
      </c>
      <c r="E17" s="18">
        <v>181.40404664130801</v>
      </c>
      <c r="F17" s="18">
        <v>189.79654635722801</v>
      </c>
      <c r="G17" s="18">
        <v>169.37775951394201</v>
      </c>
      <c r="H17" s="151">
        <v>6.3898798789422803E-3</v>
      </c>
      <c r="I17" s="18">
        <v>93.378</v>
      </c>
      <c r="J17" s="18">
        <v>147.886</v>
      </c>
      <c r="K17" s="18">
        <v>211.84800000000001</v>
      </c>
      <c r="M17" s="5">
        <v>2.6509042571079201E-2</v>
      </c>
      <c r="N17" s="5">
        <v>2.8777433470591599E-2</v>
      </c>
      <c r="O17" s="5">
        <v>3.0054598912691001E-2</v>
      </c>
      <c r="P17" s="5">
        <v>3.0662373510922599E-2</v>
      </c>
    </row>
    <row r="18" spans="1:16" ht="13.2" customHeight="1" x14ac:dyDescent="0.3">
      <c r="A18" s="167"/>
      <c r="B18" s="4" t="s">
        <v>305</v>
      </c>
      <c r="C18" s="39">
        <v>473</v>
      </c>
      <c r="D18" s="18">
        <v>174.951455406875</v>
      </c>
      <c r="E18" s="18">
        <v>192.653466076466</v>
      </c>
      <c r="F18" s="18">
        <v>198.33574566339601</v>
      </c>
      <c r="G18" s="18">
        <v>186.852351871189</v>
      </c>
      <c r="H18" s="151">
        <v>6.8023992350540199E-2</v>
      </c>
      <c r="I18" s="18">
        <v>105.69499999999999</v>
      </c>
      <c r="J18" s="18">
        <v>163.46799999999999</v>
      </c>
      <c r="K18" s="18">
        <v>232.24100000000001</v>
      </c>
      <c r="M18" s="5">
        <v>2.6945918955900799E-2</v>
      </c>
      <c r="N18" s="5">
        <v>2.8007431129950602E-2</v>
      </c>
      <c r="O18" s="5">
        <v>2.9430225742378399E-2</v>
      </c>
      <c r="P18" s="5">
        <v>2.91731703330688E-2</v>
      </c>
    </row>
    <row r="19" spans="1:16" ht="13.2" customHeight="1" x14ac:dyDescent="0.3">
      <c r="A19" s="203"/>
      <c r="B19" s="56" t="s">
        <v>306</v>
      </c>
      <c r="C19" s="50">
        <v>676</v>
      </c>
      <c r="D19" s="48">
        <v>164.50212263593599</v>
      </c>
      <c r="E19" s="48">
        <v>188.33818707661899</v>
      </c>
      <c r="F19" s="48">
        <v>188.04394365314701</v>
      </c>
      <c r="G19" s="48">
        <v>174.500657814042</v>
      </c>
      <c r="H19" s="153">
        <v>6.0780584577828999E-2</v>
      </c>
      <c r="I19" s="48">
        <v>91.78</v>
      </c>
      <c r="J19" s="48">
        <v>149.20599999999999</v>
      </c>
      <c r="K19" s="48">
        <v>225.87350000000001</v>
      </c>
      <c r="M19" s="11">
        <v>2.3408040666943599E-2</v>
      </c>
      <c r="N19" s="11">
        <v>2.3823701397154499E-2</v>
      </c>
      <c r="O19" s="11">
        <v>2.5536961687174502E-2</v>
      </c>
      <c r="P19" s="11">
        <v>2.58066325387129E-2</v>
      </c>
    </row>
    <row r="20" spans="1:16" ht="169.2" customHeight="1" x14ac:dyDescent="0.3">
      <c r="A20" s="165" t="s">
        <v>606</v>
      </c>
      <c r="B20" s="166"/>
      <c r="C20" s="166"/>
      <c r="D20" s="166"/>
      <c r="E20" s="166"/>
      <c r="F20" s="166"/>
      <c r="G20" s="166"/>
      <c r="H20" s="166"/>
      <c r="I20" s="166"/>
      <c r="J20" s="166"/>
      <c r="K20" s="166"/>
    </row>
    <row r="21" spans="1:16" ht="13.2" customHeight="1" x14ac:dyDescent="0.3"/>
    <row r="22" spans="1:16" ht="13.2" customHeight="1" x14ac:dyDescent="0.3"/>
    <row r="23" spans="1:16" ht="13.2" customHeight="1" x14ac:dyDescent="0.3"/>
    <row r="24" spans="1:16" ht="13.2" customHeight="1" x14ac:dyDescent="0.3"/>
    <row r="25" spans="1:16" ht="13.2" customHeight="1" x14ac:dyDescent="0.3"/>
    <row r="26" spans="1:16" ht="13.2" customHeight="1" x14ac:dyDescent="0.3"/>
    <row r="27" spans="1:16" ht="13.2" customHeight="1" x14ac:dyDescent="0.3"/>
    <row r="28" spans="1:16" ht="13.2" customHeight="1" x14ac:dyDescent="0.3"/>
    <row r="29" spans="1:16" ht="13.2" customHeight="1" x14ac:dyDescent="0.3"/>
    <row r="30" spans="1:16" ht="13.2" customHeight="1" x14ac:dyDescent="0.3"/>
    <row r="31" spans="1:16" ht="13.2" customHeight="1" x14ac:dyDescent="0.3"/>
    <row r="32" spans="1:16"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8">
    <mergeCell ref="M3:P3"/>
    <mergeCell ref="A20:K20"/>
    <mergeCell ref="A2:K2"/>
    <mergeCell ref="D3:G3"/>
    <mergeCell ref="I3:K3"/>
    <mergeCell ref="A5:A9"/>
    <mergeCell ref="A10:A14"/>
    <mergeCell ref="A15:A19"/>
  </mergeCells>
  <pageMargins left="0.7" right="0.7" top="0.75" bottom="0.75" header="0.3" footer="0.3"/>
  <pageSetup paperSize="9"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90"/>
  <sheetViews>
    <sheetView showGridLines="0" workbookViewId="0"/>
  </sheetViews>
  <sheetFormatPr baseColWidth="10" defaultRowHeight="14.4" x14ac:dyDescent="0.3"/>
  <cols>
    <col min="1" max="1" width="4.6640625" customWidth="1"/>
  </cols>
  <sheetData>
    <row r="1" spans="1:15" ht="13.2" customHeight="1" x14ac:dyDescent="0.3">
      <c r="A1" s="2" t="s">
        <v>504</v>
      </c>
      <c r="J1" s="14" t="str">
        <f>HYPERLINK("#'Verzeichnis'!A1", "Zurück zum Verzeichnis")</f>
        <v>Zurück zum Verzeichnis</v>
      </c>
      <c r="O1" s="1"/>
    </row>
    <row r="2" spans="1:15" ht="25.95" customHeight="1" x14ac:dyDescent="0.3">
      <c r="A2" s="170" t="s">
        <v>59</v>
      </c>
      <c r="B2" s="166"/>
      <c r="C2" s="166"/>
      <c r="D2" s="166"/>
      <c r="E2" s="166"/>
      <c r="F2" s="166"/>
      <c r="G2" s="166"/>
    </row>
    <row r="3" spans="1:15" ht="13.2" customHeight="1" x14ac:dyDescent="0.3">
      <c r="A3" s="167" t="s">
        <v>79</v>
      </c>
      <c r="B3" s="167"/>
      <c r="C3" s="167" t="s">
        <v>133</v>
      </c>
      <c r="D3" s="167">
        <v>2020</v>
      </c>
      <c r="E3" s="167">
        <v>2021</v>
      </c>
      <c r="F3" s="167">
        <v>2022</v>
      </c>
      <c r="G3" s="167">
        <v>2023</v>
      </c>
      <c r="I3" s="167" t="s">
        <v>73</v>
      </c>
      <c r="J3" s="167"/>
      <c r="K3" s="167"/>
      <c r="L3" s="167"/>
    </row>
    <row r="4" spans="1:15" ht="13.2" customHeight="1" x14ac:dyDescent="0.3">
      <c r="A4" s="167" t="s">
        <v>505</v>
      </c>
      <c r="B4" s="167" t="s">
        <v>506</v>
      </c>
      <c r="C4" s="167" t="s">
        <v>133</v>
      </c>
      <c r="D4" s="167" t="s">
        <v>507</v>
      </c>
      <c r="E4" s="167" t="s">
        <v>508</v>
      </c>
      <c r="F4" s="167" t="s">
        <v>509</v>
      </c>
      <c r="G4" s="167" t="s">
        <v>510</v>
      </c>
      <c r="H4" t="s">
        <v>66</v>
      </c>
      <c r="I4" s="16" t="s">
        <v>67</v>
      </c>
      <c r="J4" s="16" t="s">
        <v>68</v>
      </c>
      <c r="K4" s="16" t="s">
        <v>69</v>
      </c>
      <c r="L4" s="16" t="s">
        <v>70</v>
      </c>
    </row>
    <row r="5" spans="1:15" ht="13.2" customHeight="1" x14ac:dyDescent="0.3">
      <c r="A5" s="2" t="s">
        <v>122</v>
      </c>
      <c r="B5" s="2"/>
      <c r="C5" s="57">
        <v>1932</v>
      </c>
      <c r="D5" s="17">
        <v>155.847163543866</v>
      </c>
      <c r="E5" s="17">
        <v>168.322267031595</v>
      </c>
      <c r="F5" s="17">
        <v>176.950534481023</v>
      </c>
      <c r="G5" s="17">
        <v>183.222588644496</v>
      </c>
      <c r="I5" s="6">
        <v>2.40355808452902E-2</v>
      </c>
      <c r="J5" s="6">
        <v>2.3566404151927699E-2</v>
      </c>
      <c r="K5" s="6">
        <v>2.3703923433180701E-2</v>
      </c>
      <c r="L5" s="6">
        <v>2.3932694628422801E-2</v>
      </c>
    </row>
    <row r="6" spans="1:15" ht="13.2" customHeight="1" x14ac:dyDescent="0.3">
      <c r="A6" s="1" t="s">
        <v>303</v>
      </c>
      <c r="B6" s="1"/>
      <c r="C6" s="39">
        <v>325</v>
      </c>
      <c r="D6" s="18">
        <v>161.70274917111999</v>
      </c>
      <c r="E6" s="18">
        <v>176.03644841199699</v>
      </c>
      <c r="F6" s="18">
        <v>183.37653011461001</v>
      </c>
      <c r="G6" s="18">
        <v>192.048863787107</v>
      </c>
      <c r="I6" s="5">
        <v>4.7901375866289897E-2</v>
      </c>
      <c r="J6" s="5">
        <v>4.71877042845361E-2</v>
      </c>
      <c r="K6" s="5">
        <v>4.7079976997159698E-2</v>
      </c>
      <c r="L6" s="5">
        <v>4.64075545402877E-2</v>
      </c>
    </row>
    <row r="7" spans="1:15" ht="13.2" customHeight="1" x14ac:dyDescent="0.3">
      <c r="A7" s="1" t="s">
        <v>304</v>
      </c>
      <c r="B7" s="1"/>
      <c r="C7" s="39">
        <v>458</v>
      </c>
      <c r="D7" s="18">
        <v>150.83985697649101</v>
      </c>
      <c r="E7" s="18">
        <v>159.94235482186099</v>
      </c>
      <c r="F7" s="18">
        <v>170.88459323076401</v>
      </c>
      <c r="G7" s="18">
        <v>173.361501849793</v>
      </c>
      <c r="I7" s="5">
        <v>7.0813406298175993E-2</v>
      </c>
      <c r="J7" s="5">
        <v>6.6293985512619905E-2</v>
      </c>
      <c r="K7" s="5">
        <v>6.5397304301246906E-2</v>
      </c>
      <c r="L7" s="5">
        <v>6.5777291899940998E-2</v>
      </c>
    </row>
    <row r="8" spans="1:15" ht="13.2" customHeight="1" x14ac:dyDescent="0.3">
      <c r="A8" s="1" t="s">
        <v>305</v>
      </c>
      <c r="B8" s="1"/>
      <c r="C8" s="39">
        <v>473</v>
      </c>
      <c r="D8" s="18">
        <v>156.845229222104</v>
      </c>
      <c r="E8" s="18">
        <v>169.66317050643201</v>
      </c>
      <c r="F8" s="18">
        <v>177.37612242914599</v>
      </c>
      <c r="G8" s="18">
        <v>182.98042561843801</v>
      </c>
      <c r="I8" s="5">
        <v>4.3372939317469203E-2</v>
      </c>
      <c r="J8" s="5">
        <v>4.1657754001494199E-2</v>
      </c>
      <c r="K8" s="5">
        <v>4.1575259860108398E-2</v>
      </c>
      <c r="L8" s="5">
        <v>4.0734333535249398E-2</v>
      </c>
    </row>
    <row r="9" spans="1:15" ht="13.2" customHeight="1" x14ac:dyDescent="0.3">
      <c r="A9" s="1" t="s">
        <v>306</v>
      </c>
      <c r="B9" s="1"/>
      <c r="C9" s="39">
        <v>676</v>
      </c>
      <c r="D9" s="18">
        <v>168.81744775139899</v>
      </c>
      <c r="E9" s="18">
        <v>181.514825428298</v>
      </c>
      <c r="F9" s="18">
        <v>190.483018736345</v>
      </c>
      <c r="G9" s="18">
        <v>199.72308140569299</v>
      </c>
      <c r="I9" s="5">
        <v>4.2015415745252901E-2</v>
      </c>
      <c r="J9" s="5">
        <v>4.3840387705858602E-2</v>
      </c>
      <c r="K9" s="5">
        <v>4.4938770805187399E-2</v>
      </c>
      <c r="L9" s="5">
        <v>4.6697902476736497E-2</v>
      </c>
    </row>
    <row r="10" spans="1:15" ht="13.2" customHeight="1" x14ac:dyDescent="0.3">
      <c r="A10" s="204" t="s">
        <v>86</v>
      </c>
      <c r="B10" s="154" t="s">
        <v>87</v>
      </c>
      <c r="C10" s="155"/>
      <c r="D10" s="121"/>
      <c r="E10" s="121"/>
      <c r="F10" s="121"/>
      <c r="G10" s="121"/>
      <c r="I10" s="151"/>
      <c r="J10" s="151"/>
      <c r="K10" s="151"/>
      <c r="L10" s="151"/>
    </row>
    <row r="11" spans="1:15" ht="13.2" customHeight="1" x14ac:dyDescent="0.3">
      <c r="A11" s="205"/>
      <c r="B11" s="2" t="s">
        <v>122</v>
      </c>
      <c r="C11" s="57">
        <v>1932</v>
      </c>
      <c r="D11" s="17">
        <v>83.980451294343396</v>
      </c>
      <c r="E11" s="17">
        <v>92.553476928201903</v>
      </c>
      <c r="F11" s="17">
        <v>100.617286778758</v>
      </c>
      <c r="G11" s="17">
        <v>106.232083448507</v>
      </c>
      <c r="I11" s="6">
        <v>2.4712564116114801E-2</v>
      </c>
      <c r="J11" s="6">
        <v>2.45036087078002E-2</v>
      </c>
      <c r="K11" s="6">
        <v>2.48033340336778E-2</v>
      </c>
      <c r="L11" s="6">
        <v>2.5166548537856399E-2</v>
      </c>
    </row>
    <row r="12" spans="1:15" ht="13.2" customHeight="1" x14ac:dyDescent="0.3">
      <c r="A12" s="198"/>
      <c r="B12" s="1" t="s">
        <v>303</v>
      </c>
      <c r="C12" s="39">
        <v>325</v>
      </c>
      <c r="D12" s="18">
        <v>89.681633463537494</v>
      </c>
      <c r="E12" s="18">
        <v>100.28810174490999</v>
      </c>
      <c r="F12" s="18">
        <v>107.544897235455</v>
      </c>
      <c r="G12" s="18">
        <v>114.84561002300801</v>
      </c>
      <c r="I12" s="5">
        <v>5.1611896162361497E-2</v>
      </c>
      <c r="J12" s="5">
        <v>5.1594370085748201E-2</v>
      </c>
      <c r="K12" s="5">
        <v>5.2031599602633503E-2</v>
      </c>
      <c r="L12" s="5">
        <v>5.1619924988982102E-2</v>
      </c>
    </row>
    <row r="13" spans="1:15" ht="13.2" customHeight="1" x14ac:dyDescent="0.3">
      <c r="A13" s="198"/>
      <c r="B13" s="1" t="s">
        <v>304</v>
      </c>
      <c r="C13" s="39">
        <v>458</v>
      </c>
      <c r="D13" s="18">
        <v>77.4446891750856</v>
      </c>
      <c r="E13" s="18">
        <v>83.578498810386805</v>
      </c>
      <c r="F13" s="18">
        <v>93.280940223176302</v>
      </c>
      <c r="G13" s="18">
        <v>97.164796188230895</v>
      </c>
      <c r="I13" s="5">
        <v>6.6129142333731405E-2</v>
      </c>
      <c r="J13" s="5">
        <v>6.3120344348448099E-2</v>
      </c>
      <c r="K13" s="5">
        <v>6.3539791080743493E-2</v>
      </c>
      <c r="L13" s="5">
        <v>6.4460584807112004E-2</v>
      </c>
    </row>
    <row r="14" spans="1:15" ht="13.2" customHeight="1" x14ac:dyDescent="0.3">
      <c r="A14" s="198"/>
      <c r="B14" s="1" t="s">
        <v>305</v>
      </c>
      <c r="C14" s="39">
        <v>473</v>
      </c>
      <c r="D14" s="18">
        <v>83.669661224597704</v>
      </c>
      <c r="E14" s="18">
        <v>92.647968410485205</v>
      </c>
      <c r="F14" s="18">
        <v>99.937315328220095</v>
      </c>
      <c r="G14" s="18">
        <v>104.715548801373</v>
      </c>
      <c r="I14" s="5">
        <v>4.2651584500381701E-2</v>
      </c>
      <c r="J14" s="5">
        <v>4.2333566051386398E-2</v>
      </c>
      <c r="K14" s="5">
        <v>4.2344761516145697E-2</v>
      </c>
      <c r="L14" s="5">
        <v>4.2268559651537502E-2</v>
      </c>
    </row>
    <row r="15" spans="1:15" ht="13.2" customHeight="1" x14ac:dyDescent="0.3">
      <c r="A15" s="198"/>
      <c r="B15" s="1" t="s">
        <v>306</v>
      </c>
      <c r="C15" s="39">
        <v>676</v>
      </c>
      <c r="D15" s="18">
        <v>92.011503036366904</v>
      </c>
      <c r="E15" s="18">
        <v>100.465604374748</v>
      </c>
      <c r="F15" s="18">
        <v>108.33359669697001</v>
      </c>
      <c r="G15" s="18">
        <v>115.955937736091</v>
      </c>
      <c r="I15" s="5">
        <v>4.4433996702659601E-2</v>
      </c>
      <c r="J15" s="5">
        <v>4.5322416558693297E-2</v>
      </c>
      <c r="K15" s="5">
        <v>4.6040893371709302E-2</v>
      </c>
      <c r="L15" s="5">
        <v>4.7456105023535998E-2</v>
      </c>
    </row>
    <row r="16" spans="1:15" ht="13.2" customHeight="1" x14ac:dyDescent="0.3">
      <c r="A16" s="206"/>
      <c r="B16" s="154" t="s">
        <v>89</v>
      </c>
      <c r="C16" s="155"/>
      <c r="D16" s="121"/>
      <c r="E16" s="121"/>
      <c r="F16" s="121"/>
      <c r="G16" s="121"/>
      <c r="I16" s="151"/>
      <c r="J16" s="151"/>
      <c r="K16" s="151"/>
      <c r="L16" s="151"/>
    </row>
    <row r="17" spans="1:12" ht="13.2" customHeight="1" x14ac:dyDescent="0.3">
      <c r="A17" s="205"/>
      <c r="B17" s="2" t="s">
        <v>122</v>
      </c>
      <c r="C17" s="57">
        <v>1932</v>
      </c>
      <c r="D17" s="17">
        <v>9.3442859480884692</v>
      </c>
      <c r="E17" s="17">
        <v>10.2988932517869</v>
      </c>
      <c r="F17" s="17">
        <v>9.8470620979057504</v>
      </c>
      <c r="G17" s="17">
        <v>9.5932268413603392</v>
      </c>
      <c r="I17" s="6">
        <v>0.109487020516252</v>
      </c>
      <c r="J17" s="6">
        <v>9.5503750055011993E-2</v>
      </c>
      <c r="K17" s="6">
        <v>0.10026442124452201</v>
      </c>
      <c r="L17" s="6">
        <v>9.8430012619796101E-2</v>
      </c>
    </row>
    <row r="18" spans="1:12" ht="13.2" customHeight="1" x14ac:dyDescent="0.3">
      <c r="A18" s="198"/>
      <c r="B18" s="1" t="s">
        <v>303</v>
      </c>
      <c r="C18" s="39">
        <v>325</v>
      </c>
      <c r="D18" s="18">
        <v>9.5228506021821406</v>
      </c>
      <c r="E18" s="18">
        <v>10.367969203545</v>
      </c>
      <c r="F18" s="18">
        <v>10.100375818625</v>
      </c>
      <c r="G18" s="18">
        <v>10.341209840699999</v>
      </c>
      <c r="I18" s="5">
        <v>0.11266610835504901</v>
      </c>
      <c r="J18" s="5">
        <v>0.112121060858014</v>
      </c>
      <c r="K18" s="5">
        <v>0.11788496341818901</v>
      </c>
      <c r="L18" s="5">
        <v>0.121978983449284</v>
      </c>
    </row>
    <row r="19" spans="1:12" ht="13.2" customHeight="1" x14ac:dyDescent="0.3">
      <c r="A19" s="198"/>
      <c r="B19" s="1" t="s">
        <v>304</v>
      </c>
      <c r="C19" s="39">
        <v>458</v>
      </c>
      <c r="D19" s="64">
        <v>10.7805174482145</v>
      </c>
      <c r="E19" s="64">
        <v>10.872671082632801</v>
      </c>
      <c r="F19" s="64">
        <v>10.545123780134</v>
      </c>
      <c r="G19" s="64">
        <v>10.0499772000465</v>
      </c>
      <c r="I19" s="61">
        <v>0.34893942769250202</v>
      </c>
      <c r="J19" s="61">
        <v>0.32515875356957302</v>
      </c>
      <c r="K19" s="61">
        <v>0.32621706428325598</v>
      </c>
      <c r="L19" s="61">
        <v>0.33005739943819901</v>
      </c>
    </row>
    <row r="20" spans="1:12" ht="13.2" customHeight="1" x14ac:dyDescent="0.3">
      <c r="A20" s="198"/>
      <c r="B20" s="1" t="s">
        <v>305</v>
      </c>
      <c r="C20" s="39">
        <v>473</v>
      </c>
      <c r="D20" s="64">
        <v>10.437289063504601</v>
      </c>
      <c r="E20" s="64">
        <v>11.495402702311599</v>
      </c>
      <c r="F20" s="64">
        <v>10.6062960192437</v>
      </c>
      <c r="G20" s="64">
        <v>10.175537679172599</v>
      </c>
      <c r="I20" s="61">
        <v>0.29114551656929</v>
      </c>
      <c r="J20" s="61">
        <v>0.24136772280729499</v>
      </c>
      <c r="K20" s="61">
        <v>0.27061837824655099</v>
      </c>
      <c r="L20" s="61">
        <v>0.252671158319835</v>
      </c>
    </row>
    <row r="21" spans="1:12" ht="13.2" customHeight="1" x14ac:dyDescent="0.3">
      <c r="A21" s="198"/>
      <c r="B21" s="1" t="s">
        <v>306</v>
      </c>
      <c r="C21" s="39">
        <v>676</v>
      </c>
      <c r="D21" s="18">
        <v>9.3745733449057802</v>
      </c>
      <c r="E21" s="18">
        <v>10.5160852157583</v>
      </c>
      <c r="F21" s="18">
        <v>10.417913148129299</v>
      </c>
      <c r="G21" s="18">
        <v>10.4985943257002</v>
      </c>
      <c r="I21" s="5">
        <v>8.1971609334254306E-2</v>
      </c>
      <c r="J21" s="5">
        <v>9.4827872921146805E-2</v>
      </c>
      <c r="K21" s="5">
        <v>0.102162315357363</v>
      </c>
      <c r="L21" s="5">
        <v>0.112724192345466</v>
      </c>
    </row>
    <row r="22" spans="1:12" ht="13.2" customHeight="1" x14ac:dyDescent="0.3">
      <c r="A22" s="206"/>
      <c r="B22" s="154" t="s">
        <v>90</v>
      </c>
      <c r="C22" s="155"/>
      <c r="D22" s="121"/>
      <c r="E22" s="121"/>
      <c r="F22" s="121"/>
      <c r="G22" s="121"/>
      <c r="I22" s="151"/>
      <c r="J22" s="151"/>
      <c r="K22" s="151"/>
      <c r="L22" s="151"/>
    </row>
    <row r="23" spans="1:12" ht="13.2" customHeight="1" x14ac:dyDescent="0.3">
      <c r="A23" s="205"/>
      <c r="B23" s="2" t="s">
        <v>122</v>
      </c>
      <c r="C23" s="57">
        <v>1932</v>
      </c>
      <c r="D23" s="17">
        <v>18.1057575180158</v>
      </c>
      <c r="E23" s="17">
        <v>18.561625216642501</v>
      </c>
      <c r="F23" s="17">
        <v>19.430914750717001</v>
      </c>
      <c r="G23" s="17">
        <v>20.318027871633099</v>
      </c>
      <c r="I23" s="6">
        <v>1.9365212272291099E-2</v>
      </c>
      <c r="J23" s="6">
        <v>1.95932657616938E-2</v>
      </c>
      <c r="K23" s="6">
        <v>1.9002310638793301E-2</v>
      </c>
      <c r="L23" s="6">
        <v>1.95852839321543E-2</v>
      </c>
    </row>
    <row r="24" spans="1:12" ht="13.2" customHeight="1" x14ac:dyDescent="0.3">
      <c r="A24" s="198"/>
      <c r="B24" s="1" t="s">
        <v>303</v>
      </c>
      <c r="C24" s="39">
        <v>325</v>
      </c>
      <c r="D24" s="18">
        <v>18.246186498557702</v>
      </c>
      <c r="E24" s="18">
        <v>18.575019921711899</v>
      </c>
      <c r="F24" s="18">
        <v>19.8599942665208</v>
      </c>
      <c r="G24" s="18">
        <v>21.362459942542401</v>
      </c>
      <c r="I24" s="5">
        <v>4.6047331962107703E-2</v>
      </c>
      <c r="J24" s="5">
        <v>4.4404535431254201E-2</v>
      </c>
      <c r="K24" s="5">
        <v>4.5759099287605798E-2</v>
      </c>
      <c r="L24" s="5">
        <v>4.4027653741374198E-2</v>
      </c>
    </row>
    <row r="25" spans="1:12" ht="13.2" customHeight="1" x14ac:dyDescent="0.3">
      <c r="A25" s="198"/>
      <c r="B25" s="1" t="s">
        <v>304</v>
      </c>
      <c r="C25" s="39">
        <v>458</v>
      </c>
      <c r="D25" s="18">
        <v>18.6118528846864</v>
      </c>
      <c r="E25" s="18">
        <v>18.893444895100401</v>
      </c>
      <c r="F25" s="18">
        <v>20.470960381445199</v>
      </c>
      <c r="G25" s="18">
        <v>20.6315732253343</v>
      </c>
      <c r="I25" s="5">
        <v>4.83405539893106E-2</v>
      </c>
      <c r="J25" s="5">
        <v>4.9076355428527001E-2</v>
      </c>
      <c r="K25" s="5">
        <v>4.6992769730022199E-2</v>
      </c>
      <c r="L25" s="5">
        <v>5.1348924786504699E-2</v>
      </c>
    </row>
    <row r="26" spans="1:12" ht="13.2" customHeight="1" x14ac:dyDescent="0.3">
      <c r="A26" s="198"/>
      <c r="B26" s="1" t="s">
        <v>305</v>
      </c>
      <c r="C26" s="39">
        <v>473</v>
      </c>
      <c r="D26" s="18">
        <v>18.415338137314301</v>
      </c>
      <c r="E26" s="18">
        <v>19.007540016026301</v>
      </c>
      <c r="F26" s="18">
        <v>19.386264733761202</v>
      </c>
      <c r="G26" s="18">
        <v>20.232007199469201</v>
      </c>
      <c r="I26" s="5">
        <v>3.29776318670525E-2</v>
      </c>
      <c r="J26" s="5">
        <v>3.5620704796304102E-2</v>
      </c>
      <c r="K26" s="5">
        <v>3.2371051640396102E-2</v>
      </c>
      <c r="L26" s="5">
        <v>3.1928885208281001E-2</v>
      </c>
    </row>
    <row r="27" spans="1:12" ht="13.2" customHeight="1" x14ac:dyDescent="0.3">
      <c r="A27" s="198"/>
      <c r="B27" s="1" t="s">
        <v>306</v>
      </c>
      <c r="C27" s="39">
        <v>676</v>
      </c>
      <c r="D27" s="18">
        <v>19.710078926118801</v>
      </c>
      <c r="E27" s="18">
        <v>20.151150839223401</v>
      </c>
      <c r="F27" s="18">
        <v>20.639022825817101</v>
      </c>
      <c r="G27" s="18">
        <v>21.751666100681099</v>
      </c>
      <c r="I27" s="5">
        <v>3.4814928626984001E-2</v>
      </c>
      <c r="J27" s="5">
        <v>3.4999199537254298E-2</v>
      </c>
      <c r="K27" s="5">
        <v>3.3892779221246498E-2</v>
      </c>
      <c r="L27" s="5">
        <v>3.3966347194780797E-2</v>
      </c>
    </row>
    <row r="28" spans="1:12" ht="13.2" customHeight="1" x14ac:dyDescent="0.3">
      <c r="A28" s="206"/>
      <c r="B28" s="154" t="s">
        <v>92</v>
      </c>
      <c r="C28" s="155"/>
      <c r="D28" s="121"/>
      <c r="E28" s="121"/>
      <c r="F28" s="121"/>
      <c r="G28" s="121"/>
      <c r="I28" s="151"/>
      <c r="J28" s="151"/>
      <c r="K28" s="151"/>
      <c r="L28" s="151"/>
    </row>
    <row r="29" spans="1:12" ht="13.2" customHeight="1" x14ac:dyDescent="0.3">
      <c r="A29" s="205"/>
      <c r="B29" s="2" t="s">
        <v>122</v>
      </c>
      <c r="C29" s="57">
        <v>1932</v>
      </c>
      <c r="D29" s="17">
        <v>11.0618098607871</v>
      </c>
      <c r="E29" s="17">
        <v>11.302477593695301</v>
      </c>
      <c r="F29" s="17">
        <v>9.90885606904863</v>
      </c>
      <c r="G29" s="17">
        <v>8.6296107848261698</v>
      </c>
      <c r="I29" s="6">
        <v>3.2278212807546003E-2</v>
      </c>
      <c r="J29" s="6">
        <v>3.3049794903414503E-2</v>
      </c>
      <c r="K29" s="6">
        <v>3.4366268327178803E-2</v>
      </c>
      <c r="L29" s="6">
        <v>3.2811835251763302E-2</v>
      </c>
    </row>
    <row r="30" spans="1:12" ht="13.2" customHeight="1" x14ac:dyDescent="0.3">
      <c r="A30" s="198"/>
      <c r="B30" s="1" t="s">
        <v>303</v>
      </c>
      <c r="C30" s="39">
        <v>325</v>
      </c>
      <c r="D30" s="18">
        <v>12.134519910767199</v>
      </c>
      <c r="E30" s="18">
        <v>12.4798240276659</v>
      </c>
      <c r="F30" s="18">
        <v>11.253927957309299</v>
      </c>
      <c r="G30" s="18">
        <v>9.3541434643778292</v>
      </c>
      <c r="I30" s="5">
        <v>8.4969121242077894E-2</v>
      </c>
      <c r="J30" s="5">
        <v>8.3088225707237007E-2</v>
      </c>
      <c r="K30" s="5">
        <v>8.2649826141301397E-2</v>
      </c>
      <c r="L30" s="5">
        <v>7.2751055670484302E-2</v>
      </c>
    </row>
    <row r="31" spans="1:12" ht="13.2" customHeight="1" x14ac:dyDescent="0.3">
      <c r="A31" s="198"/>
      <c r="B31" s="1" t="s">
        <v>304</v>
      </c>
      <c r="C31" s="39">
        <v>458</v>
      </c>
      <c r="D31" s="18">
        <v>10.927234808497699</v>
      </c>
      <c r="E31" s="18">
        <v>11.207019656167899</v>
      </c>
      <c r="F31" s="18">
        <v>9.1454690998172499</v>
      </c>
      <c r="G31" s="18">
        <v>7.8765246041072796</v>
      </c>
      <c r="I31" s="5">
        <v>6.4643770930732494E-2</v>
      </c>
      <c r="J31" s="5">
        <v>6.7918199320006006E-2</v>
      </c>
      <c r="K31" s="5">
        <v>6.8913242962868396E-2</v>
      </c>
      <c r="L31" s="5">
        <v>6.7850690796598501E-2</v>
      </c>
    </row>
    <row r="32" spans="1:12" ht="13.2" customHeight="1" x14ac:dyDescent="0.3">
      <c r="A32" s="198"/>
      <c r="B32" s="1" t="s">
        <v>305</v>
      </c>
      <c r="C32" s="39">
        <v>473</v>
      </c>
      <c r="D32" s="18">
        <v>9.8843366591331403</v>
      </c>
      <c r="E32" s="18">
        <v>10.039401015687</v>
      </c>
      <c r="F32" s="18">
        <v>8.9076971797225593</v>
      </c>
      <c r="G32" s="18">
        <v>7.8238137641332699</v>
      </c>
      <c r="I32" s="5">
        <v>5.4692497749828102E-2</v>
      </c>
      <c r="J32" s="5">
        <v>5.4121075001204798E-2</v>
      </c>
      <c r="K32" s="5">
        <v>5.6311393609095498E-2</v>
      </c>
      <c r="L32" s="5">
        <v>5.8626370772638998E-2</v>
      </c>
    </row>
    <row r="33" spans="1:12" ht="13.2" customHeight="1" x14ac:dyDescent="0.3">
      <c r="A33" s="198"/>
      <c r="B33" s="1" t="s">
        <v>306</v>
      </c>
      <c r="C33" s="39">
        <v>676</v>
      </c>
      <c r="D33" s="18">
        <v>12.0961906605402</v>
      </c>
      <c r="E33" s="18">
        <v>12.445069454920899</v>
      </c>
      <c r="F33" s="18">
        <v>10.8879418346152</v>
      </c>
      <c r="G33" s="18">
        <v>9.4449042619769106</v>
      </c>
      <c r="I33" s="5">
        <v>6.2490179297580703E-2</v>
      </c>
      <c r="J33" s="5">
        <v>6.78765640878915E-2</v>
      </c>
      <c r="K33" s="5">
        <v>7.0723590758889704E-2</v>
      </c>
      <c r="L33" s="5">
        <v>6.5590918412838595E-2</v>
      </c>
    </row>
    <row r="34" spans="1:12" ht="13.2" customHeight="1" x14ac:dyDescent="0.3">
      <c r="A34" s="206"/>
      <c r="B34" s="154" t="s">
        <v>97</v>
      </c>
      <c r="C34" s="155"/>
      <c r="D34" s="121"/>
      <c r="E34" s="121"/>
      <c r="F34" s="121"/>
      <c r="G34" s="121"/>
      <c r="I34" s="151"/>
      <c r="J34" s="151"/>
      <c r="K34" s="151"/>
      <c r="L34" s="151"/>
    </row>
    <row r="35" spans="1:12" ht="13.2" customHeight="1" x14ac:dyDescent="0.3">
      <c r="A35" s="205"/>
      <c r="B35" s="2" t="s">
        <v>122</v>
      </c>
      <c r="C35" s="57">
        <v>1932</v>
      </c>
      <c r="D35" s="17">
        <v>33.354858922631003</v>
      </c>
      <c r="E35" s="17">
        <v>35.605794041267899</v>
      </c>
      <c r="F35" s="17">
        <v>37.146414784593397</v>
      </c>
      <c r="G35" s="17">
        <v>38.449639698169598</v>
      </c>
      <c r="I35" s="6">
        <v>1.9205827721781799E-2</v>
      </c>
      <c r="J35" s="6">
        <v>1.8418459199945201E-2</v>
      </c>
      <c r="K35" s="6">
        <v>1.9016472974419499E-2</v>
      </c>
      <c r="L35" s="6">
        <v>1.9482620249792401E-2</v>
      </c>
    </row>
    <row r="36" spans="1:12" ht="13.2" customHeight="1" x14ac:dyDescent="0.3">
      <c r="A36" s="198"/>
      <c r="B36" s="1" t="s">
        <v>303</v>
      </c>
      <c r="C36" s="39">
        <v>325</v>
      </c>
      <c r="D36" s="18">
        <v>32.117558696075498</v>
      </c>
      <c r="E36" s="18">
        <v>34.325533514164697</v>
      </c>
      <c r="F36" s="18">
        <v>34.617334836700699</v>
      </c>
      <c r="G36" s="18">
        <v>36.145440516478097</v>
      </c>
      <c r="I36" s="5">
        <v>4.5245747645498199E-2</v>
      </c>
      <c r="J36" s="5">
        <v>4.08405211101278E-2</v>
      </c>
      <c r="K36" s="5">
        <v>4.0650088752838799E-2</v>
      </c>
      <c r="L36" s="5">
        <v>4.0145208852333802E-2</v>
      </c>
    </row>
    <row r="37" spans="1:12" ht="13.2" customHeight="1" x14ac:dyDescent="0.3">
      <c r="A37" s="198"/>
      <c r="B37" s="1" t="s">
        <v>304</v>
      </c>
      <c r="C37" s="39">
        <v>458</v>
      </c>
      <c r="D37" s="18">
        <v>33.075562660006703</v>
      </c>
      <c r="E37" s="18">
        <v>35.390720377572897</v>
      </c>
      <c r="F37" s="18">
        <v>37.442099746191303</v>
      </c>
      <c r="G37" s="18">
        <v>37.638630632074097</v>
      </c>
      <c r="I37" s="5">
        <v>3.74513330888794E-2</v>
      </c>
      <c r="J37" s="5">
        <v>3.5928560380232899E-2</v>
      </c>
      <c r="K37" s="5">
        <v>3.8506947637252702E-2</v>
      </c>
      <c r="L37" s="5">
        <v>3.67104922726997E-2</v>
      </c>
    </row>
    <row r="38" spans="1:12" ht="13.2" customHeight="1" x14ac:dyDescent="0.3">
      <c r="A38" s="198"/>
      <c r="B38" s="1" t="s">
        <v>305</v>
      </c>
      <c r="C38" s="39">
        <v>473</v>
      </c>
      <c r="D38" s="18">
        <v>34.438604137553902</v>
      </c>
      <c r="E38" s="18">
        <v>36.472858361921602</v>
      </c>
      <c r="F38" s="18">
        <v>38.538549168198998</v>
      </c>
      <c r="G38" s="18">
        <v>40.033518174290101</v>
      </c>
      <c r="I38" s="5">
        <v>3.2006409216931701E-2</v>
      </c>
      <c r="J38" s="5">
        <v>3.1421428820321298E-2</v>
      </c>
      <c r="K38" s="5">
        <v>3.3988122348796002E-2</v>
      </c>
      <c r="L38" s="5">
        <v>3.1762539414069202E-2</v>
      </c>
    </row>
    <row r="39" spans="1:12" ht="13.2" customHeight="1" x14ac:dyDescent="0.3">
      <c r="A39" s="207"/>
      <c r="B39" s="10" t="s">
        <v>306</v>
      </c>
      <c r="C39" s="50">
        <v>676</v>
      </c>
      <c r="D39" s="48">
        <v>35.625101783467301</v>
      </c>
      <c r="E39" s="48">
        <v>37.936915543647501</v>
      </c>
      <c r="F39" s="48">
        <v>40.204544230813198</v>
      </c>
      <c r="G39" s="48">
        <v>42.071978981243497</v>
      </c>
      <c r="I39" s="11">
        <v>4.1227626380997098E-2</v>
      </c>
      <c r="J39" s="11">
        <v>3.9889694699825298E-2</v>
      </c>
      <c r="K39" s="11">
        <v>4.1419980790834497E-2</v>
      </c>
      <c r="L39" s="11">
        <v>4.5740530550604702E-2</v>
      </c>
    </row>
    <row r="40" spans="1:12" ht="181.95" customHeight="1" x14ac:dyDescent="0.3">
      <c r="A40" s="176" t="s">
        <v>607</v>
      </c>
      <c r="B40" s="198"/>
      <c r="C40" s="185"/>
      <c r="D40" s="185"/>
      <c r="E40" s="185"/>
      <c r="F40" s="185"/>
      <c r="G40" s="185"/>
      <c r="I40" s="22"/>
      <c r="J40" s="22"/>
      <c r="K40" s="22"/>
      <c r="L40" s="22"/>
    </row>
    <row r="41" spans="1:12" ht="13.2" customHeight="1" x14ac:dyDescent="0.3"/>
    <row r="42" spans="1:12" ht="13.2" customHeight="1" x14ac:dyDescent="0.3"/>
    <row r="43" spans="1:12" ht="13.2" customHeight="1" x14ac:dyDescent="0.3"/>
    <row r="44" spans="1:12" ht="13.2" customHeight="1" x14ac:dyDescent="0.3"/>
    <row r="45" spans="1:12" ht="13.2" customHeight="1" x14ac:dyDescent="0.3"/>
    <row r="46" spans="1:12" ht="13.2" customHeight="1" x14ac:dyDescent="0.3"/>
    <row r="47" spans="1:12" ht="13.2" customHeight="1" x14ac:dyDescent="0.3"/>
    <row r="48" spans="1:12"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G3:G4"/>
    <mergeCell ref="I3:L3"/>
    <mergeCell ref="A10:A39"/>
    <mergeCell ref="A40:G40"/>
    <mergeCell ref="A2:G2"/>
    <mergeCell ref="A3:B4"/>
    <mergeCell ref="C3:C4"/>
    <mergeCell ref="D3:D4"/>
    <mergeCell ref="E3:E4"/>
    <mergeCell ref="F3:F4"/>
  </mergeCells>
  <pageMargins left="0.7" right="0.7" top="0.75" bottom="0.75" header="0.3" footer="0.3"/>
  <pageSetup paperSize="9"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90"/>
  <sheetViews>
    <sheetView showGridLines="0" workbookViewId="0"/>
  </sheetViews>
  <sheetFormatPr baseColWidth="10" defaultRowHeight="14.4" x14ac:dyDescent="0.3"/>
  <cols>
    <col min="1" max="1" width="4.6640625" customWidth="1"/>
  </cols>
  <sheetData>
    <row r="1" spans="1:15" ht="13.2" customHeight="1" x14ac:dyDescent="0.3">
      <c r="A1" s="2" t="s">
        <v>511</v>
      </c>
      <c r="J1" s="14" t="str">
        <f>HYPERLINK("#'Verzeichnis'!A1", "Zurück zum Verzeichnis")</f>
        <v>Zurück zum Verzeichnis</v>
      </c>
      <c r="O1" s="1"/>
    </row>
    <row r="2" spans="1:15" ht="25.95" customHeight="1" x14ac:dyDescent="0.3">
      <c r="A2" s="170" t="s">
        <v>60</v>
      </c>
      <c r="B2" s="166"/>
      <c r="C2" s="166"/>
      <c r="D2" s="166"/>
      <c r="E2" s="166"/>
      <c r="F2" s="166"/>
      <c r="G2" s="166"/>
    </row>
    <row r="3" spans="1:15" ht="13.2" customHeight="1" x14ac:dyDescent="0.3">
      <c r="A3" s="167" t="s">
        <v>75</v>
      </c>
      <c r="B3" s="167"/>
      <c r="C3" s="167" t="s">
        <v>133</v>
      </c>
      <c r="D3" s="167">
        <v>2020</v>
      </c>
      <c r="E3" s="167">
        <v>2021</v>
      </c>
      <c r="F3" s="167">
        <v>2022</v>
      </c>
      <c r="G3" s="167">
        <v>2023</v>
      </c>
      <c r="I3" s="167" t="s">
        <v>73</v>
      </c>
      <c r="J3" s="167"/>
      <c r="K3" s="167"/>
      <c r="L3" s="167"/>
    </row>
    <row r="4" spans="1:15" ht="13.2" customHeight="1" x14ac:dyDescent="0.3">
      <c r="A4" s="167" t="s">
        <v>505</v>
      </c>
      <c r="B4" s="167" t="s">
        <v>506</v>
      </c>
      <c r="C4" s="167" t="s">
        <v>133</v>
      </c>
      <c r="D4" s="167" t="s">
        <v>512</v>
      </c>
      <c r="E4" s="167" t="s">
        <v>513</v>
      </c>
      <c r="F4" s="167" t="s">
        <v>514</v>
      </c>
      <c r="G4" s="167" t="s">
        <v>515</v>
      </c>
      <c r="H4" t="s">
        <v>66</v>
      </c>
      <c r="I4" s="16" t="s">
        <v>67</v>
      </c>
      <c r="J4" s="16" t="s">
        <v>68</v>
      </c>
      <c r="K4" s="16" t="s">
        <v>69</v>
      </c>
      <c r="L4" s="16" t="s">
        <v>70</v>
      </c>
    </row>
    <row r="5" spans="1:15" ht="13.2" customHeight="1" x14ac:dyDescent="0.3">
      <c r="A5" s="2" t="s">
        <v>122</v>
      </c>
      <c r="B5" s="2"/>
      <c r="C5" s="57">
        <v>1932</v>
      </c>
      <c r="D5" s="17">
        <v>324.295441796906</v>
      </c>
      <c r="E5" s="17">
        <v>357.680567767686</v>
      </c>
      <c r="F5" s="17">
        <v>369.83701993891702</v>
      </c>
      <c r="G5" s="17">
        <v>360.29877246798702</v>
      </c>
      <c r="I5" s="6">
        <v>1.6333447479493099E-2</v>
      </c>
      <c r="J5" s="6">
        <v>1.6752097863543199E-2</v>
      </c>
      <c r="K5" s="6">
        <v>1.69807157652841E-2</v>
      </c>
      <c r="L5" s="6">
        <v>1.7461820777068201E-2</v>
      </c>
    </row>
    <row r="6" spans="1:15" ht="13.2" customHeight="1" x14ac:dyDescent="0.3">
      <c r="A6" s="1" t="s">
        <v>303</v>
      </c>
      <c r="B6" s="1"/>
      <c r="C6" s="39">
        <v>325</v>
      </c>
      <c r="D6" s="18">
        <v>329.277859868858</v>
      </c>
      <c r="E6" s="18">
        <v>367.04237057113698</v>
      </c>
      <c r="F6" s="18">
        <v>378.23585162481601</v>
      </c>
      <c r="G6" s="18">
        <v>371.352257999654</v>
      </c>
      <c r="I6" s="5">
        <v>3.5640394729227302E-2</v>
      </c>
      <c r="J6" s="5">
        <v>3.6387889589354801E-2</v>
      </c>
      <c r="K6" s="5">
        <v>3.6708357116178002E-2</v>
      </c>
      <c r="L6" s="5">
        <v>3.7380106499691097E-2</v>
      </c>
    </row>
    <row r="7" spans="1:15" ht="13.2" customHeight="1" x14ac:dyDescent="0.3">
      <c r="A7" s="1" t="s">
        <v>304</v>
      </c>
      <c r="B7" s="1"/>
      <c r="C7" s="39">
        <v>458</v>
      </c>
      <c r="D7" s="18">
        <v>319.14218483208799</v>
      </c>
      <c r="E7" s="18">
        <v>341.34640146317003</v>
      </c>
      <c r="F7" s="18">
        <v>360.68113958799199</v>
      </c>
      <c r="G7" s="18">
        <v>342.73926136373399</v>
      </c>
      <c r="I7" s="5">
        <v>4.0812705168942302E-2</v>
      </c>
      <c r="J7" s="5">
        <v>4.1448912695838801E-2</v>
      </c>
      <c r="K7" s="5">
        <v>4.0002788173236097E-2</v>
      </c>
      <c r="L7" s="5">
        <v>4.3004983622872903E-2</v>
      </c>
    </row>
    <row r="8" spans="1:15" ht="13.2" customHeight="1" x14ac:dyDescent="0.3">
      <c r="A8" s="1" t="s">
        <v>305</v>
      </c>
      <c r="B8" s="1"/>
      <c r="C8" s="39">
        <v>473</v>
      </c>
      <c r="D8" s="18">
        <v>331.79668462898002</v>
      </c>
      <c r="E8" s="18">
        <v>362.31663658289699</v>
      </c>
      <c r="F8" s="18">
        <v>375.711868092543</v>
      </c>
      <c r="G8" s="18">
        <v>369.83277748962701</v>
      </c>
      <c r="I8" s="5">
        <v>3.0698078173554501E-2</v>
      </c>
      <c r="J8" s="5">
        <v>3.0607027367978899E-2</v>
      </c>
      <c r="K8" s="5">
        <v>3.0768187900804399E-2</v>
      </c>
      <c r="L8" s="5">
        <v>3.090841783665E-2</v>
      </c>
    </row>
    <row r="9" spans="1:15" ht="13.2" customHeight="1" x14ac:dyDescent="0.3">
      <c r="A9" s="1" t="s">
        <v>306</v>
      </c>
      <c r="B9" s="1"/>
      <c r="C9" s="39">
        <v>676</v>
      </c>
      <c r="D9" s="18">
        <v>333.31957038733498</v>
      </c>
      <c r="E9" s="18">
        <v>369.85301250491801</v>
      </c>
      <c r="F9" s="18">
        <v>378.52696238949301</v>
      </c>
      <c r="G9" s="18">
        <v>374.22373921973502</v>
      </c>
      <c r="I9" s="5">
        <v>2.83582510635021E-2</v>
      </c>
      <c r="J9" s="5">
        <v>3.00293176237467E-2</v>
      </c>
      <c r="K9" s="5">
        <v>3.19036142861805E-2</v>
      </c>
      <c r="L9" s="5">
        <v>3.2890478431554397E-2</v>
      </c>
    </row>
    <row r="10" spans="1:15" ht="13.2" customHeight="1" x14ac:dyDescent="0.3">
      <c r="A10" s="208" t="s">
        <v>100</v>
      </c>
      <c r="B10" s="156" t="s">
        <v>101</v>
      </c>
      <c r="C10" s="157"/>
      <c r="D10" s="158"/>
      <c r="E10" s="158"/>
      <c r="F10" s="158"/>
      <c r="G10" s="158"/>
      <c r="I10" s="159"/>
      <c r="J10" s="159"/>
      <c r="K10" s="159"/>
      <c r="L10" s="159"/>
    </row>
    <row r="11" spans="1:15" ht="13.2" customHeight="1" x14ac:dyDescent="0.3">
      <c r="A11" s="205"/>
      <c r="B11" s="2" t="s">
        <v>122</v>
      </c>
      <c r="C11" s="57">
        <v>1932</v>
      </c>
      <c r="D11" s="17">
        <v>256.57210891096298</v>
      </c>
      <c r="E11" s="17">
        <v>287.25682864373698</v>
      </c>
      <c r="F11" s="17">
        <v>298.07049637354697</v>
      </c>
      <c r="G11" s="17">
        <v>285.103680149681</v>
      </c>
      <c r="I11" s="6">
        <v>1.6163317679487799E-2</v>
      </c>
      <c r="J11" s="6">
        <v>1.6438745056496201E-2</v>
      </c>
      <c r="K11" s="6">
        <v>1.6790596008005001E-2</v>
      </c>
      <c r="L11" s="6">
        <v>1.7183777201895501E-2</v>
      </c>
    </row>
    <row r="12" spans="1:15" ht="13.2" customHeight="1" x14ac:dyDescent="0.3">
      <c r="A12" s="198"/>
      <c r="B12" s="1" t="s">
        <v>303</v>
      </c>
      <c r="C12" s="39">
        <v>325</v>
      </c>
      <c r="D12" s="18">
        <v>259.81048369899599</v>
      </c>
      <c r="E12" s="18">
        <v>294.50809859752201</v>
      </c>
      <c r="F12" s="18">
        <v>303.98681738732398</v>
      </c>
      <c r="G12" s="18">
        <v>293.52306774332601</v>
      </c>
      <c r="I12" s="5">
        <v>3.2436703139762699E-2</v>
      </c>
      <c r="J12" s="5">
        <v>3.4001766247969897E-2</v>
      </c>
      <c r="K12" s="5">
        <v>3.5223156611223799E-2</v>
      </c>
      <c r="L12" s="5">
        <v>3.5165239887267802E-2</v>
      </c>
    </row>
    <row r="13" spans="1:15" ht="13.2" customHeight="1" x14ac:dyDescent="0.3">
      <c r="A13" s="198"/>
      <c r="B13" s="1" t="s">
        <v>304</v>
      </c>
      <c r="C13" s="39">
        <v>458</v>
      </c>
      <c r="D13" s="18">
        <v>271.304330724257</v>
      </c>
      <c r="E13" s="18">
        <v>292.01528747507302</v>
      </c>
      <c r="F13" s="18">
        <v>310.01058090634501</v>
      </c>
      <c r="G13" s="18">
        <v>291.54391806520903</v>
      </c>
      <c r="I13" s="5">
        <v>4.42959566098051E-2</v>
      </c>
      <c r="J13" s="5">
        <v>4.3495009116978803E-2</v>
      </c>
      <c r="K13" s="5">
        <v>4.1225172396233599E-2</v>
      </c>
      <c r="L13" s="5">
        <v>4.4521323161955499E-2</v>
      </c>
    </row>
    <row r="14" spans="1:15" ht="13.2" customHeight="1" x14ac:dyDescent="0.3">
      <c r="A14" s="198"/>
      <c r="B14" s="1" t="s">
        <v>305</v>
      </c>
      <c r="C14" s="39">
        <v>473</v>
      </c>
      <c r="D14" s="18">
        <v>256.37537484123999</v>
      </c>
      <c r="E14" s="18">
        <v>286.29155785856398</v>
      </c>
      <c r="F14" s="18">
        <v>296.28216226218598</v>
      </c>
      <c r="G14" s="18">
        <v>287.37625433541899</v>
      </c>
      <c r="I14" s="5">
        <v>3.0073191567898099E-2</v>
      </c>
      <c r="J14" s="5">
        <v>2.9476414333638502E-2</v>
      </c>
      <c r="K14" s="5">
        <v>2.9693727467846799E-2</v>
      </c>
      <c r="L14" s="5">
        <v>2.92498143631695E-2</v>
      </c>
    </row>
    <row r="15" spans="1:15" ht="13.2" customHeight="1" x14ac:dyDescent="0.3">
      <c r="A15" s="198"/>
      <c r="B15" s="1" t="s">
        <v>306</v>
      </c>
      <c r="C15" s="39">
        <v>676</v>
      </c>
      <c r="D15" s="18">
        <v>258.12693677769499</v>
      </c>
      <c r="E15" s="18">
        <v>290.20763220515602</v>
      </c>
      <c r="F15" s="18">
        <v>299.03134294102603</v>
      </c>
      <c r="G15" s="18">
        <v>288.89526710986303</v>
      </c>
      <c r="I15" s="5">
        <v>2.7444218658659401E-2</v>
      </c>
      <c r="J15" s="5">
        <v>2.9737148892286298E-2</v>
      </c>
      <c r="K15" s="5">
        <v>3.2049351196739601E-2</v>
      </c>
      <c r="L15" s="5">
        <v>3.2881080093956599E-2</v>
      </c>
    </row>
    <row r="16" spans="1:15" ht="13.2" customHeight="1" x14ac:dyDescent="0.3">
      <c r="A16" s="209"/>
      <c r="B16" s="156" t="s">
        <v>103</v>
      </c>
      <c r="C16" s="157"/>
      <c r="D16" s="158"/>
      <c r="E16" s="158"/>
      <c r="F16" s="158"/>
      <c r="G16" s="158"/>
      <c r="I16" s="159"/>
      <c r="J16" s="159"/>
      <c r="K16" s="159"/>
      <c r="L16" s="159"/>
    </row>
    <row r="17" spans="1:12" ht="13.2" customHeight="1" x14ac:dyDescent="0.3">
      <c r="A17" s="205"/>
      <c r="B17" s="2" t="s">
        <v>122</v>
      </c>
      <c r="C17" s="57">
        <v>1932</v>
      </c>
      <c r="D17" s="17">
        <v>52.648718853210298</v>
      </c>
      <c r="E17" s="17">
        <v>53.702456212037902</v>
      </c>
      <c r="F17" s="17">
        <v>54.222342563330102</v>
      </c>
      <c r="G17" s="17">
        <v>57.8770872446377</v>
      </c>
      <c r="I17" s="6">
        <v>3.2620726966011301E-2</v>
      </c>
      <c r="J17" s="6">
        <v>3.36712076364006E-2</v>
      </c>
      <c r="K17" s="6">
        <v>3.4501399529144397E-2</v>
      </c>
      <c r="L17" s="6">
        <v>3.5774089362613101E-2</v>
      </c>
    </row>
    <row r="18" spans="1:12" ht="13.2" customHeight="1" x14ac:dyDescent="0.3">
      <c r="A18" s="198"/>
      <c r="B18" s="1" t="s">
        <v>303</v>
      </c>
      <c r="C18" s="39">
        <v>325</v>
      </c>
      <c r="D18" s="18">
        <v>56.061670265375398</v>
      </c>
      <c r="E18" s="18">
        <v>56.874599557901099</v>
      </c>
      <c r="F18" s="18">
        <v>56.3988398917149</v>
      </c>
      <c r="G18" s="18">
        <v>60.457187654041199</v>
      </c>
      <c r="I18" s="5">
        <v>7.50675861254161E-2</v>
      </c>
      <c r="J18" s="5">
        <v>7.5736290287797201E-2</v>
      </c>
      <c r="K18" s="5">
        <v>7.7440043052801694E-2</v>
      </c>
      <c r="L18" s="5">
        <v>7.6895489026598901E-2</v>
      </c>
    </row>
    <row r="19" spans="1:12" ht="13.2" customHeight="1" x14ac:dyDescent="0.3">
      <c r="A19" s="198"/>
      <c r="B19" s="1" t="s">
        <v>304</v>
      </c>
      <c r="C19" s="39">
        <v>458</v>
      </c>
      <c r="D19" s="18">
        <v>33.8814520976157</v>
      </c>
      <c r="E19" s="18">
        <v>35.430150647424597</v>
      </c>
      <c r="F19" s="18">
        <v>35.460436787320099</v>
      </c>
      <c r="G19" s="18">
        <v>37.346286783992902</v>
      </c>
      <c r="I19" s="5">
        <v>8.1364102553967005E-2</v>
      </c>
      <c r="J19" s="5">
        <v>8.6940421082662006E-2</v>
      </c>
      <c r="K19" s="5">
        <v>9.3554976962073697E-2</v>
      </c>
      <c r="L19" s="5">
        <v>9.6962638044843397E-2</v>
      </c>
    </row>
    <row r="20" spans="1:12" ht="13.2" customHeight="1" x14ac:dyDescent="0.3">
      <c r="A20" s="198"/>
      <c r="B20" s="1" t="s">
        <v>305</v>
      </c>
      <c r="C20" s="39">
        <v>473</v>
      </c>
      <c r="D20" s="18">
        <v>62.121610864359802</v>
      </c>
      <c r="E20" s="18">
        <v>61.823518797146598</v>
      </c>
      <c r="F20" s="18">
        <v>63.794138040846299</v>
      </c>
      <c r="G20" s="18">
        <v>67.557424960200095</v>
      </c>
      <c r="I20" s="5">
        <v>6.0921292512141699E-2</v>
      </c>
      <c r="J20" s="5">
        <v>6.4357657585007694E-2</v>
      </c>
      <c r="K20" s="5">
        <v>6.4921126140299101E-2</v>
      </c>
      <c r="L20" s="5">
        <v>6.7248135740925599E-2</v>
      </c>
    </row>
    <row r="21" spans="1:12" ht="13.2" customHeight="1" x14ac:dyDescent="0.3">
      <c r="A21" s="198"/>
      <c r="B21" s="1" t="s">
        <v>306</v>
      </c>
      <c r="C21" s="39">
        <v>676</v>
      </c>
      <c r="D21" s="18">
        <v>58.597903765127398</v>
      </c>
      <c r="E21" s="18">
        <v>60.994124642249602</v>
      </c>
      <c r="F21" s="18">
        <v>61.338348865403503</v>
      </c>
      <c r="G21" s="18">
        <v>66.371105746524506</v>
      </c>
      <c r="I21" s="5">
        <v>5.14076277150705E-2</v>
      </c>
      <c r="J21" s="5">
        <v>5.2626799816599103E-2</v>
      </c>
      <c r="K21" s="5">
        <v>5.3465197052300399E-2</v>
      </c>
      <c r="L21" s="5">
        <v>5.5676434650068399E-2</v>
      </c>
    </row>
    <row r="22" spans="1:12" ht="13.2" customHeight="1" x14ac:dyDescent="0.3">
      <c r="A22" s="209"/>
      <c r="B22" s="156" t="s">
        <v>104</v>
      </c>
      <c r="C22" s="157"/>
      <c r="D22" s="158"/>
      <c r="E22" s="158"/>
      <c r="F22" s="158"/>
      <c r="G22" s="158"/>
      <c r="I22" s="159"/>
      <c r="J22" s="159"/>
      <c r="K22" s="159"/>
      <c r="L22" s="159"/>
    </row>
    <row r="23" spans="1:12" ht="13.2" customHeight="1" x14ac:dyDescent="0.3">
      <c r="A23" s="205"/>
      <c r="B23" s="2" t="s">
        <v>122</v>
      </c>
      <c r="C23" s="57">
        <v>1932</v>
      </c>
      <c r="D23" s="17">
        <v>2.2604439595680801</v>
      </c>
      <c r="E23" s="17">
        <v>2.3936031570482599</v>
      </c>
      <c r="F23" s="17">
        <v>2.4160441050955499</v>
      </c>
      <c r="G23" s="17">
        <v>2.5969280236512802</v>
      </c>
      <c r="I23" s="6">
        <v>0.13160385498443899</v>
      </c>
      <c r="J23" s="6">
        <v>0.12791178021317501</v>
      </c>
      <c r="K23" s="6">
        <v>0.13190058257892201</v>
      </c>
      <c r="L23" s="6">
        <v>0.13004218184275901</v>
      </c>
    </row>
    <row r="24" spans="1:12" ht="13.2" customHeight="1" x14ac:dyDescent="0.3">
      <c r="A24" s="198"/>
      <c r="B24" s="1" t="s">
        <v>303</v>
      </c>
      <c r="C24" s="39">
        <v>325</v>
      </c>
      <c r="D24" s="64">
        <v>2.5291792238126098</v>
      </c>
      <c r="E24" s="64">
        <v>2.6695368642983301</v>
      </c>
      <c r="F24" s="64">
        <v>3.0502771381321598</v>
      </c>
      <c r="G24" s="64">
        <v>3.1112339169326302</v>
      </c>
      <c r="I24" s="61">
        <v>0.26034730066907102</v>
      </c>
      <c r="J24" s="61">
        <v>0.25452827687755197</v>
      </c>
      <c r="K24" s="61">
        <v>0.27294030852831103</v>
      </c>
      <c r="L24" s="61">
        <v>0.25615357956464202</v>
      </c>
    </row>
    <row r="25" spans="1:12" ht="13.2" customHeight="1" x14ac:dyDescent="0.3">
      <c r="A25" s="198"/>
      <c r="B25" s="1" t="s">
        <v>304</v>
      </c>
      <c r="C25" s="39">
        <v>458</v>
      </c>
      <c r="D25" s="64">
        <v>2.8183057867968699</v>
      </c>
      <c r="E25" s="64">
        <v>2.79677968480823</v>
      </c>
      <c r="F25" s="64">
        <v>2.8798893332819602</v>
      </c>
      <c r="G25" s="64">
        <v>2.8373319602064302</v>
      </c>
      <c r="I25" s="61">
        <v>0.34367081792662102</v>
      </c>
      <c r="J25" s="61">
        <v>0.31922640993521101</v>
      </c>
      <c r="K25" s="61">
        <v>0.344896769767013</v>
      </c>
      <c r="L25" s="61">
        <v>0.33301842118941899</v>
      </c>
    </row>
    <row r="26" spans="1:12" ht="13.2" customHeight="1" x14ac:dyDescent="0.3">
      <c r="A26" s="198"/>
      <c r="B26" s="1" t="s">
        <v>305</v>
      </c>
      <c r="C26" s="39">
        <v>473</v>
      </c>
      <c r="D26" s="64">
        <v>2.1975042671318001</v>
      </c>
      <c r="E26" s="64">
        <v>2.3330369667031801</v>
      </c>
      <c r="F26" s="64">
        <v>2.1944980551631899</v>
      </c>
      <c r="G26" s="64">
        <v>2.2955042951208502</v>
      </c>
      <c r="I26" s="61">
        <v>0.19537629601338499</v>
      </c>
      <c r="J26" s="61">
        <v>0.18611259576015801</v>
      </c>
      <c r="K26" s="61">
        <v>0.184826477706587</v>
      </c>
      <c r="L26" s="61">
        <v>0.19027137208400099</v>
      </c>
    </row>
    <row r="27" spans="1:12" ht="13.2" customHeight="1" x14ac:dyDescent="0.3">
      <c r="A27" s="198"/>
      <c r="B27" s="1" t="s">
        <v>306</v>
      </c>
      <c r="C27" s="39">
        <v>676</v>
      </c>
      <c r="D27" s="64">
        <v>2.78745874373914</v>
      </c>
      <c r="E27" s="64">
        <v>2.9586828979340498</v>
      </c>
      <c r="F27" s="64">
        <v>2.9958619067162999</v>
      </c>
      <c r="G27" s="64">
        <v>3.45781536532122</v>
      </c>
      <c r="I27" s="61">
        <v>0.20132538190136401</v>
      </c>
      <c r="J27" s="61">
        <v>0.21498875301693601</v>
      </c>
      <c r="K27" s="61">
        <v>0.205035920414501</v>
      </c>
      <c r="L27" s="61">
        <v>0.21132077349321601</v>
      </c>
    </row>
    <row r="28" spans="1:12" ht="13.2" customHeight="1" x14ac:dyDescent="0.3">
      <c r="A28" s="209"/>
      <c r="B28" s="156" t="s">
        <v>97</v>
      </c>
      <c r="C28" s="157"/>
      <c r="D28" s="158"/>
      <c r="E28" s="158"/>
      <c r="F28" s="158"/>
      <c r="G28" s="158"/>
      <c r="I28" s="159"/>
      <c r="J28" s="159"/>
      <c r="K28" s="159"/>
      <c r="L28" s="159"/>
    </row>
    <row r="29" spans="1:12" ht="13.2" customHeight="1" x14ac:dyDescent="0.3">
      <c r="A29" s="205"/>
      <c r="B29" s="2" t="s">
        <v>122</v>
      </c>
      <c r="C29" s="57">
        <v>1932</v>
      </c>
      <c r="D29" s="17">
        <v>12.8141700731654</v>
      </c>
      <c r="E29" s="17">
        <v>14.3276797548621</v>
      </c>
      <c r="F29" s="17">
        <v>15.1281368969435</v>
      </c>
      <c r="G29" s="17">
        <v>14.721077050017501</v>
      </c>
      <c r="I29" s="6">
        <v>6.3726114332825504E-2</v>
      </c>
      <c r="J29" s="6">
        <v>6.5129406632788697E-2</v>
      </c>
      <c r="K29" s="6">
        <v>6.3758145573348399E-2</v>
      </c>
      <c r="L29" s="6">
        <v>5.86527691180816E-2</v>
      </c>
    </row>
    <row r="30" spans="1:12" ht="13.2" customHeight="1" x14ac:dyDescent="0.3">
      <c r="A30" s="198"/>
      <c r="B30" s="1" t="s">
        <v>303</v>
      </c>
      <c r="C30" s="39">
        <v>325</v>
      </c>
      <c r="D30" s="18">
        <v>10.876526680674299</v>
      </c>
      <c r="E30" s="18">
        <v>12.990135551416101</v>
      </c>
      <c r="F30" s="18">
        <v>14.7999172076451</v>
      </c>
      <c r="G30" s="18">
        <v>14.260768685354201</v>
      </c>
      <c r="I30" s="5">
        <v>0.109365632049613</v>
      </c>
      <c r="J30" s="5">
        <v>0.11776395785827801</v>
      </c>
      <c r="K30" s="5">
        <v>0.102932164470495</v>
      </c>
      <c r="L30" s="5">
        <v>0.12330288777244899</v>
      </c>
    </row>
    <row r="31" spans="1:12" ht="13.2" customHeight="1" x14ac:dyDescent="0.3">
      <c r="A31" s="198"/>
      <c r="B31" s="1" t="s">
        <v>304</v>
      </c>
      <c r="C31" s="39">
        <v>458</v>
      </c>
      <c r="D31" s="18">
        <v>11.138096223419501</v>
      </c>
      <c r="E31" s="18">
        <v>11.1041836558628</v>
      </c>
      <c r="F31" s="18">
        <v>12.3302325610452</v>
      </c>
      <c r="G31" s="18">
        <v>11.011724554325999</v>
      </c>
      <c r="I31" s="5">
        <v>8.2222276785253803E-2</v>
      </c>
      <c r="J31" s="5">
        <v>8.9199344159072297E-2</v>
      </c>
      <c r="K31" s="5">
        <v>0.10315286685056201</v>
      </c>
      <c r="L31" s="5">
        <v>8.5809167785781404E-2</v>
      </c>
    </row>
    <row r="32" spans="1:12" ht="13.2" customHeight="1" x14ac:dyDescent="0.3">
      <c r="A32" s="198"/>
      <c r="B32" s="1" t="s">
        <v>305</v>
      </c>
      <c r="C32" s="39">
        <v>473</v>
      </c>
      <c r="D32" s="18">
        <v>11.102194656247701</v>
      </c>
      <c r="E32" s="18">
        <v>11.868522960484</v>
      </c>
      <c r="F32" s="18">
        <v>13.441069734347501</v>
      </c>
      <c r="G32" s="18">
        <v>12.6035938988865</v>
      </c>
      <c r="I32" s="5">
        <v>8.7355910715807006E-2</v>
      </c>
      <c r="J32" s="5">
        <v>9.7424797929915E-2</v>
      </c>
      <c r="K32" s="5">
        <v>8.0853934710917202E-2</v>
      </c>
      <c r="L32" s="5">
        <v>8.4365813711326398E-2</v>
      </c>
    </row>
    <row r="33" spans="1:12" ht="13.2" customHeight="1" x14ac:dyDescent="0.3">
      <c r="A33" s="207"/>
      <c r="B33" s="10" t="s">
        <v>306</v>
      </c>
      <c r="C33" s="50">
        <v>676</v>
      </c>
      <c r="D33" s="48">
        <v>13.8072711007745</v>
      </c>
      <c r="E33" s="48">
        <v>15.6925727595771</v>
      </c>
      <c r="F33" s="48">
        <v>15.161408676345999</v>
      </c>
      <c r="G33" s="48">
        <v>15.4995509980265</v>
      </c>
      <c r="I33" s="11">
        <v>9.32478360450371E-2</v>
      </c>
      <c r="J33" s="11">
        <v>9.2561836867410693E-2</v>
      </c>
      <c r="K33" s="11">
        <v>9.4926734473910507E-2</v>
      </c>
      <c r="L33" s="11">
        <v>8.5892932271687497E-2</v>
      </c>
    </row>
    <row r="34" spans="1:12" ht="220.95" customHeight="1" x14ac:dyDescent="0.3">
      <c r="A34" s="165" t="s">
        <v>608</v>
      </c>
      <c r="B34" s="166"/>
      <c r="C34" s="166"/>
      <c r="D34" s="166"/>
      <c r="E34" s="166"/>
      <c r="F34" s="166"/>
      <c r="G34" s="166"/>
    </row>
    <row r="35" spans="1:12" ht="13.2" customHeight="1" x14ac:dyDescent="0.3"/>
    <row r="36" spans="1:12" ht="13.2" customHeight="1" x14ac:dyDescent="0.3"/>
    <row r="37" spans="1:12" ht="13.2" customHeight="1" x14ac:dyDescent="0.3"/>
    <row r="38" spans="1:12" ht="13.2" customHeight="1" x14ac:dyDescent="0.3"/>
    <row r="39" spans="1:12" ht="13.2" customHeight="1" x14ac:dyDescent="0.3"/>
    <row r="40" spans="1:12" ht="13.2" customHeight="1" x14ac:dyDescent="0.3"/>
    <row r="41" spans="1:12" ht="13.2" customHeight="1" x14ac:dyDescent="0.3"/>
    <row r="42" spans="1:12" ht="13.2" customHeight="1" x14ac:dyDescent="0.3"/>
    <row r="43" spans="1:12" ht="13.2" customHeight="1" x14ac:dyDescent="0.3"/>
    <row r="44" spans="1:12" ht="13.2" customHeight="1" x14ac:dyDescent="0.3"/>
    <row r="45" spans="1:12" ht="13.2" customHeight="1" x14ac:dyDescent="0.3"/>
    <row r="46" spans="1:12" ht="13.2" customHeight="1" x14ac:dyDescent="0.3"/>
    <row r="47" spans="1:12" ht="13.2" customHeight="1" x14ac:dyDescent="0.3"/>
    <row r="48" spans="1:12"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0">
    <mergeCell ref="G3:G4"/>
    <mergeCell ref="I3:L3"/>
    <mergeCell ref="A10:A33"/>
    <mergeCell ref="A34:G34"/>
    <mergeCell ref="A2:G2"/>
    <mergeCell ref="A3:B4"/>
    <mergeCell ref="C3:C4"/>
    <mergeCell ref="D3:D4"/>
    <mergeCell ref="E3:E4"/>
    <mergeCell ref="F3:F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0"/>
  <sheetViews>
    <sheetView showGridLines="0" workbookViewId="0"/>
  </sheetViews>
  <sheetFormatPr baseColWidth="10" defaultRowHeight="14.4" x14ac:dyDescent="0.3"/>
  <cols>
    <col min="1" max="2" width="20.6640625" customWidth="1"/>
    <col min="10" max="10" width="26.6640625" customWidth="1"/>
  </cols>
  <sheetData>
    <row r="1" spans="1:15" ht="13.2" customHeight="1" x14ac:dyDescent="0.3">
      <c r="A1" s="2" t="s">
        <v>105</v>
      </c>
      <c r="J1" s="14" t="str">
        <f>HYPERLINK("#'Verzeichnis'!A1", "Zurück zum Verzeichnis")</f>
        <v>Zurück zum Verzeichnis</v>
      </c>
      <c r="O1" s="1"/>
    </row>
    <row r="2" spans="1:15" ht="25.95" customHeight="1" x14ac:dyDescent="0.3">
      <c r="A2" s="170" t="s">
        <v>4</v>
      </c>
      <c r="B2" s="166"/>
      <c r="C2" s="166"/>
      <c r="D2" s="166"/>
      <c r="E2" s="166"/>
      <c r="F2" s="166"/>
      <c r="G2" s="166"/>
      <c r="H2" s="166"/>
    </row>
    <row r="3" spans="1:15" ht="25.95" customHeight="1" x14ac:dyDescent="0.3">
      <c r="A3" s="15" t="s">
        <v>106</v>
      </c>
      <c r="B3" s="16" t="s">
        <v>66</v>
      </c>
      <c r="C3" s="16" t="s">
        <v>67</v>
      </c>
      <c r="D3" s="16" t="s">
        <v>68</v>
      </c>
      <c r="E3" s="16" t="s">
        <v>69</v>
      </c>
      <c r="F3" s="16" t="s">
        <v>70</v>
      </c>
      <c r="G3" s="16" t="s">
        <v>71</v>
      </c>
      <c r="H3" s="16" t="s">
        <v>72</v>
      </c>
      <c r="I3" t="s">
        <v>66</v>
      </c>
      <c r="J3" s="16" t="s">
        <v>107</v>
      </c>
      <c r="K3" s="16" t="s">
        <v>67</v>
      </c>
      <c r="L3" s="16" t="s">
        <v>68</v>
      </c>
      <c r="M3" s="16" t="s">
        <v>69</v>
      </c>
      <c r="N3" s="16" t="s">
        <v>70</v>
      </c>
    </row>
    <row r="4" spans="1:15" ht="13.2" customHeight="1" x14ac:dyDescent="0.3">
      <c r="A4" s="2" t="s">
        <v>99</v>
      </c>
      <c r="C4" s="17">
        <v>297.04272665111</v>
      </c>
      <c r="D4" s="17">
        <v>324.50799700891798</v>
      </c>
      <c r="E4" s="17">
        <v>335.19323102240003</v>
      </c>
      <c r="F4" s="17">
        <v>324.91833224459901</v>
      </c>
      <c r="G4" s="17"/>
      <c r="H4" s="17"/>
      <c r="J4" s="167" t="s">
        <v>75</v>
      </c>
      <c r="K4" s="6">
        <v>2.0202917405905001E-2</v>
      </c>
      <c r="L4" s="6">
        <v>2.0471141070207598E-2</v>
      </c>
      <c r="M4" s="6">
        <v>2.0738471479905801E-2</v>
      </c>
      <c r="N4" s="6">
        <v>2.10128395498346E-2</v>
      </c>
    </row>
    <row r="5" spans="1:15" ht="13.2" customHeight="1" x14ac:dyDescent="0.3">
      <c r="A5" s="1" t="s">
        <v>76</v>
      </c>
      <c r="B5" s="1"/>
      <c r="C5" s="19"/>
      <c r="D5" s="18">
        <v>27.4652703578085</v>
      </c>
      <c r="E5" s="18">
        <v>10.685234013481701</v>
      </c>
      <c r="F5" s="18">
        <v>-10.274898777801299</v>
      </c>
      <c r="G5" s="18">
        <v>27.875605593488899</v>
      </c>
      <c r="H5" s="18">
        <v>9.2918685311629705</v>
      </c>
      <c r="J5" s="167"/>
    </row>
    <row r="6" spans="1:15" ht="13.2" customHeight="1" x14ac:dyDescent="0.3">
      <c r="A6" s="7" t="s">
        <v>77</v>
      </c>
      <c r="B6" s="7"/>
      <c r="C6" s="9"/>
      <c r="D6" s="8">
        <v>9.2462356063906306E-2</v>
      </c>
      <c r="E6" s="8">
        <v>3.2927490576412699E-2</v>
      </c>
      <c r="F6" s="8">
        <v>-3.06536583285438E-2</v>
      </c>
      <c r="G6" s="8">
        <v>9.3843757454563401E-2</v>
      </c>
      <c r="H6" s="8">
        <v>3.0350764203861399E-2</v>
      </c>
      <c r="J6" s="171"/>
      <c r="K6" s="9"/>
      <c r="L6" s="9"/>
      <c r="M6" s="9"/>
      <c r="N6" s="9"/>
    </row>
    <row r="7" spans="1:15" ht="13.2" customHeight="1" x14ac:dyDescent="0.3">
      <c r="A7" s="1" t="s">
        <v>100</v>
      </c>
      <c r="B7" s="23" t="s">
        <v>101</v>
      </c>
      <c r="C7" s="17">
        <v>238.45864697948801</v>
      </c>
      <c r="D7" s="17">
        <v>264.04121175194098</v>
      </c>
      <c r="E7" s="17">
        <v>272.876536389053</v>
      </c>
      <c r="F7" s="17">
        <v>261.06975911473802</v>
      </c>
      <c r="G7" s="17"/>
      <c r="H7" s="17"/>
      <c r="J7" s="167" t="s">
        <v>108</v>
      </c>
      <c r="K7" s="5">
        <v>2.02652265514854E-2</v>
      </c>
      <c r="L7" s="5">
        <v>2.0186640378891299E-2</v>
      </c>
      <c r="M7" s="5">
        <v>2.05428193982789E-2</v>
      </c>
      <c r="N7" s="5">
        <v>2.0937686680140899E-2</v>
      </c>
    </row>
    <row r="8" spans="1:15" ht="13.2" customHeight="1" x14ac:dyDescent="0.3">
      <c r="A8" s="1"/>
      <c r="B8" s="24" t="s">
        <v>76</v>
      </c>
      <c r="C8" s="19"/>
      <c r="D8" s="18">
        <v>25.582564772452301</v>
      </c>
      <c r="E8" s="18">
        <v>8.8353246371119702</v>
      </c>
      <c r="F8" s="18">
        <v>-11.8067772743149</v>
      </c>
      <c r="G8" s="18">
        <v>22.6111121352494</v>
      </c>
      <c r="H8" s="18">
        <v>7.5370373784164499</v>
      </c>
      <c r="J8" s="167"/>
    </row>
    <row r="9" spans="1:15" ht="13.2" customHeight="1" x14ac:dyDescent="0.3">
      <c r="A9" s="7"/>
      <c r="B9" s="25" t="s">
        <v>77</v>
      </c>
      <c r="C9" s="9"/>
      <c r="D9" s="8">
        <v>0.107283024107123</v>
      </c>
      <c r="E9" s="8">
        <v>3.3461915200618399E-2</v>
      </c>
      <c r="F9" s="8">
        <v>-4.3267836181713502E-2</v>
      </c>
      <c r="G9" s="8">
        <v>9.4821942595330999E-2</v>
      </c>
      <c r="H9" s="8">
        <v>3.0657807909303801E-2</v>
      </c>
      <c r="J9" s="171"/>
      <c r="K9" s="9"/>
      <c r="L9" s="9"/>
      <c r="M9" s="9"/>
      <c r="N9" s="9"/>
    </row>
    <row r="10" spans="1:15" ht="13.2" customHeight="1" x14ac:dyDescent="0.3">
      <c r="A10" s="2" t="s">
        <v>78</v>
      </c>
      <c r="C10" s="17">
        <v>140.824010472574</v>
      </c>
      <c r="D10" s="17">
        <v>151.05230399205001</v>
      </c>
      <c r="E10" s="17">
        <v>158.63277094497801</v>
      </c>
      <c r="F10" s="17">
        <v>162.383384102349</v>
      </c>
      <c r="G10" s="17"/>
      <c r="H10" s="17"/>
      <c r="J10" s="167" t="s">
        <v>79</v>
      </c>
      <c r="K10" s="6">
        <v>2.9811963484620299E-2</v>
      </c>
      <c r="L10" s="6">
        <v>2.8919170262003201E-2</v>
      </c>
      <c r="M10" s="6">
        <v>2.9069868839857901E-2</v>
      </c>
      <c r="N10" s="6">
        <v>2.8949620092555299E-2</v>
      </c>
    </row>
    <row r="11" spans="1:15" ht="13.2" customHeight="1" x14ac:dyDescent="0.3">
      <c r="A11" s="1" t="s">
        <v>76</v>
      </c>
      <c r="B11" s="1"/>
      <c r="C11" s="19"/>
      <c r="D11" s="18">
        <v>10.228293519476001</v>
      </c>
      <c r="E11" s="18">
        <v>7.5804669529285897</v>
      </c>
      <c r="F11" s="18">
        <v>3.7506131573707902</v>
      </c>
      <c r="G11" s="18">
        <v>21.559373629775301</v>
      </c>
      <c r="H11" s="18">
        <v>7.1864578765917804</v>
      </c>
      <c r="J11" s="167"/>
    </row>
    <row r="12" spans="1:15" ht="13.2" customHeight="1" x14ac:dyDescent="0.3">
      <c r="A12" s="7" t="s">
        <v>77</v>
      </c>
      <c r="B12" s="7"/>
      <c r="C12" s="9"/>
      <c r="D12" s="8">
        <v>7.2631744296672796E-2</v>
      </c>
      <c r="E12" s="8">
        <v>5.0184384829559198E-2</v>
      </c>
      <c r="F12" s="8">
        <v>2.3643369116156301E-2</v>
      </c>
      <c r="G12" s="8">
        <v>0.15309444431689501</v>
      </c>
      <c r="H12" s="8">
        <v>4.8628426628738501E-2</v>
      </c>
      <c r="J12" s="171"/>
      <c r="K12" s="9"/>
      <c r="L12" s="9"/>
      <c r="M12" s="9"/>
      <c r="N12" s="9"/>
    </row>
    <row r="13" spans="1:15" ht="13.2" customHeight="1" x14ac:dyDescent="0.3">
      <c r="A13" s="2" t="s">
        <v>80</v>
      </c>
      <c r="C13" s="17">
        <v>156.218716178536</v>
      </c>
      <c r="D13" s="17">
        <v>173.45569301686899</v>
      </c>
      <c r="E13" s="17">
        <v>176.56046007742199</v>
      </c>
      <c r="F13" s="17">
        <v>162.53494814224899</v>
      </c>
      <c r="G13" s="17"/>
      <c r="H13" s="17"/>
      <c r="J13" s="167" t="s">
        <v>80</v>
      </c>
      <c r="K13" s="6">
        <v>1.72453369191145E-2</v>
      </c>
      <c r="L13" s="6">
        <v>1.7706818675076501E-2</v>
      </c>
      <c r="M13" s="6">
        <v>1.86740848720338E-2</v>
      </c>
      <c r="N13" s="6">
        <v>1.8343030645008699E-2</v>
      </c>
    </row>
    <row r="14" spans="1:15" ht="13.2" customHeight="1" x14ac:dyDescent="0.3">
      <c r="A14" s="1" t="s">
        <v>76</v>
      </c>
      <c r="B14" s="1"/>
      <c r="C14" s="19"/>
      <c r="D14" s="18">
        <v>17.236976838332499</v>
      </c>
      <c r="E14" s="18">
        <v>3.1047670605530899</v>
      </c>
      <c r="F14" s="18">
        <v>-14.025511935172601</v>
      </c>
      <c r="G14" s="18">
        <v>6.3162319637129096</v>
      </c>
      <c r="H14" s="18">
        <v>2.1054106545709699</v>
      </c>
      <c r="J14" s="167"/>
    </row>
    <row r="15" spans="1:15" ht="13.2" customHeight="1" x14ac:dyDescent="0.3">
      <c r="A15" s="1" t="s">
        <v>77</v>
      </c>
      <c r="B15" s="1"/>
      <c r="D15" s="5">
        <v>0.11033874339764101</v>
      </c>
      <c r="E15" s="5">
        <v>1.7899482032285599E-2</v>
      </c>
      <c r="F15" s="5">
        <v>-7.9437445558436195E-2</v>
      </c>
      <c r="G15" s="5">
        <v>4.0431979715505703E-2</v>
      </c>
      <c r="H15" s="5">
        <v>1.32996614253615E-2</v>
      </c>
      <c r="J15" s="166"/>
    </row>
    <row r="16" spans="1:15" ht="25.95" customHeight="1" x14ac:dyDescent="0.3">
      <c r="A16" s="168" t="s">
        <v>109</v>
      </c>
      <c r="B16" s="167" t="s">
        <v>66</v>
      </c>
      <c r="C16" s="16" t="s">
        <v>67</v>
      </c>
      <c r="D16" s="16" t="s">
        <v>68</v>
      </c>
      <c r="E16" s="16" t="s">
        <v>69</v>
      </c>
      <c r="F16" s="16" t="s">
        <v>70</v>
      </c>
      <c r="G16" s="16" t="s">
        <v>71</v>
      </c>
      <c r="H16" s="16" t="s">
        <v>72</v>
      </c>
      <c r="I16" t="s">
        <v>66</v>
      </c>
      <c r="J16" s="16" t="s">
        <v>110</v>
      </c>
      <c r="K16" s="16" t="s">
        <v>67</v>
      </c>
      <c r="L16" s="16" t="s">
        <v>68</v>
      </c>
      <c r="M16" s="16" t="s">
        <v>69</v>
      </c>
      <c r="N16" s="16" t="s">
        <v>70</v>
      </c>
    </row>
    <row r="17" spans="1:14" ht="13.2" customHeight="1" x14ac:dyDescent="0.3">
      <c r="A17" s="2" t="s">
        <v>99</v>
      </c>
      <c r="C17" s="17">
        <v>387.03966303069899</v>
      </c>
      <c r="D17" s="17">
        <v>433.90120852590002</v>
      </c>
      <c r="E17" s="17">
        <v>449.31937356814399</v>
      </c>
      <c r="F17" s="17">
        <v>442.79185237979999</v>
      </c>
      <c r="G17" s="17"/>
      <c r="H17" s="17"/>
      <c r="J17" s="167" t="s">
        <v>75</v>
      </c>
      <c r="K17" s="6">
        <v>2.8819483110065599E-2</v>
      </c>
      <c r="L17" s="6">
        <v>3.07894503228376E-2</v>
      </c>
      <c r="M17" s="6">
        <v>3.1329356231316899E-2</v>
      </c>
      <c r="N17" s="6">
        <v>3.3414163760200302E-2</v>
      </c>
    </row>
    <row r="18" spans="1:14" ht="13.2" customHeight="1" x14ac:dyDescent="0.3">
      <c r="A18" s="1" t="s">
        <v>76</v>
      </c>
      <c r="B18" s="1"/>
      <c r="C18" s="19"/>
      <c r="D18" s="18">
        <v>46.861545495200602</v>
      </c>
      <c r="E18" s="18">
        <v>15.418165042244899</v>
      </c>
      <c r="F18" s="18">
        <v>-6.5275211883440498</v>
      </c>
      <c r="G18" s="18">
        <v>55.752189349101499</v>
      </c>
      <c r="H18" s="18">
        <v>18.584063116367201</v>
      </c>
      <c r="J18" s="167"/>
    </row>
    <row r="19" spans="1:14" ht="13.2" customHeight="1" x14ac:dyDescent="0.3">
      <c r="A19" s="7" t="s">
        <v>77</v>
      </c>
      <c r="B19" s="7"/>
      <c r="C19" s="9"/>
      <c r="D19" s="8">
        <v>0.121076855866019</v>
      </c>
      <c r="E19" s="8">
        <v>3.5533814470407599E-2</v>
      </c>
      <c r="F19" s="8">
        <v>-1.4527575645153201E-2</v>
      </c>
      <c r="G19" s="8">
        <v>0.14404774154807901</v>
      </c>
      <c r="H19" s="8">
        <v>4.5878854861250103E-2</v>
      </c>
      <c r="J19" s="171"/>
      <c r="K19" s="9"/>
      <c r="L19" s="9"/>
      <c r="M19" s="9"/>
      <c r="N19" s="9"/>
    </row>
    <row r="20" spans="1:14" ht="13.2" customHeight="1" x14ac:dyDescent="0.3">
      <c r="A20" s="1" t="s">
        <v>100</v>
      </c>
      <c r="B20" s="23" t="s">
        <v>101</v>
      </c>
      <c r="C20" s="17">
        <v>298.27492848905598</v>
      </c>
      <c r="D20" s="17">
        <v>340.59936902018097</v>
      </c>
      <c r="E20" s="17">
        <v>355.87235060010897</v>
      </c>
      <c r="F20" s="17">
        <v>341.14120133402798</v>
      </c>
      <c r="G20" s="17"/>
      <c r="H20" s="17"/>
      <c r="J20" s="167" t="s">
        <v>108</v>
      </c>
      <c r="K20" s="5">
        <v>2.69149538869611E-2</v>
      </c>
      <c r="L20" s="5">
        <v>2.9747821416788601E-2</v>
      </c>
      <c r="M20" s="5">
        <v>3.0828165240393401E-2</v>
      </c>
      <c r="N20" s="5">
        <v>3.1863211601586103E-2</v>
      </c>
    </row>
    <row r="21" spans="1:14" ht="13.2" customHeight="1" x14ac:dyDescent="0.3">
      <c r="A21" s="1"/>
      <c r="B21" s="24" t="s">
        <v>76</v>
      </c>
      <c r="C21" s="19"/>
      <c r="D21" s="18">
        <v>42.324440531125397</v>
      </c>
      <c r="E21" s="18">
        <v>15.272981579928199</v>
      </c>
      <c r="F21" s="18">
        <v>-14.7311492660816</v>
      </c>
      <c r="G21" s="18">
        <v>42.866272844972102</v>
      </c>
      <c r="H21" s="18">
        <v>14.288757614990701</v>
      </c>
      <c r="J21" s="167"/>
    </row>
    <row r="22" spans="1:14" ht="13.2" customHeight="1" x14ac:dyDescent="0.3">
      <c r="A22" s="7"/>
      <c r="B22" s="25" t="s">
        <v>77</v>
      </c>
      <c r="C22" s="9"/>
      <c r="D22" s="8">
        <v>0.14189741238234299</v>
      </c>
      <c r="E22" s="8">
        <v>4.4841485243688799E-2</v>
      </c>
      <c r="F22" s="8">
        <v>-4.1394475410186697E-2</v>
      </c>
      <c r="G22" s="8">
        <v>0.14371396570980999</v>
      </c>
      <c r="H22" s="8">
        <v>4.5777133277077602E-2</v>
      </c>
      <c r="J22" s="171"/>
      <c r="K22" s="9"/>
      <c r="L22" s="9"/>
      <c r="M22" s="9"/>
      <c r="N22" s="9"/>
    </row>
    <row r="23" spans="1:14" ht="13.2" customHeight="1" x14ac:dyDescent="0.3">
      <c r="A23" s="2" t="s">
        <v>78</v>
      </c>
      <c r="C23" s="17">
        <v>190.43513156435299</v>
      </c>
      <c r="D23" s="17">
        <v>208.003474084168</v>
      </c>
      <c r="E23" s="17">
        <v>218.976508100046</v>
      </c>
      <c r="F23" s="17">
        <v>231.811304746947</v>
      </c>
      <c r="G23" s="17"/>
      <c r="H23" s="17"/>
      <c r="J23" s="167" t="s">
        <v>79</v>
      </c>
      <c r="K23" s="6">
        <v>4.3990996546113999E-2</v>
      </c>
      <c r="L23" s="6">
        <v>4.4478879799602501E-2</v>
      </c>
      <c r="M23" s="6">
        <v>4.48583230601085E-2</v>
      </c>
      <c r="N23" s="6">
        <v>4.6660060130483801E-2</v>
      </c>
    </row>
    <row r="24" spans="1:14" ht="13.2" customHeight="1" x14ac:dyDescent="0.3">
      <c r="A24" s="1" t="s">
        <v>76</v>
      </c>
      <c r="B24" s="1"/>
      <c r="C24" s="19"/>
      <c r="D24" s="18">
        <v>17.568342519814799</v>
      </c>
      <c r="E24" s="18">
        <v>10.9730340158782</v>
      </c>
      <c r="F24" s="18">
        <v>12.8347966469013</v>
      </c>
      <c r="G24" s="18">
        <v>41.3761731825943</v>
      </c>
      <c r="H24" s="18">
        <v>13.7920577275314</v>
      </c>
      <c r="J24" s="167"/>
    </row>
    <row r="25" spans="1:14" ht="13.2" customHeight="1" x14ac:dyDescent="0.3">
      <c r="A25" s="7" t="s">
        <v>77</v>
      </c>
      <c r="B25" s="7"/>
      <c r="C25" s="9"/>
      <c r="D25" s="8">
        <v>9.2253684367466601E-2</v>
      </c>
      <c r="E25" s="8">
        <v>5.2754090114081498E-2</v>
      </c>
      <c r="F25" s="8">
        <v>5.8612664702084802E-2</v>
      </c>
      <c r="G25" s="8">
        <v>0.217271744150907</v>
      </c>
      <c r="H25" s="8">
        <v>6.7732626796411802E-2</v>
      </c>
      <c r="J25" s="171"/>
      <c r="K25" s="9"/>
      <c r="L25" s="9"/>
      <c r="M25" s="9"/>
      <c r="N25" s="9"/>
    </row>
    <row r="26" spans="1:14" ht="13.2" customHeight="1" x14ac:dyDescent="0.3">
      <c r="A26" s="2" t="s">
        <v>80</v>
      </c>
      <c r="C26" s="17">
        <v>196.604531466346</v>
      </c>
      <c r="D26" s="17">
        <v>225.89773444173201</v>
      </c>
      <c r="E26" s="17">
        <v>230.34286546809801</v>
      </c>
      <c r="F26" s="17">
        <v>210.98054763285299</v>
      </c>
      <c r="G26" s="17"/>
      <c r="H26" s="17"/>
      <c r="J26" s="167" t="s">
        <v>80</v>
      </c>
      <c r="K26" s="6">
        <v>2.44888787659325E-2</v>
      </c>
      <c r="L26" s="6">
        <v>2.7006103076601101E-2</v>
      </c>
      <c r="M26" s="6">
        <v>2.7181199554179102E-2</v>
      </c>
      <c r="N26" s="6">
        <v>2.8754090903913E-2</v>
      </c>
    </row>
    <row r="27" spans="1:14" ht="13.2" customHeight="1" x14ac:dyDescent="0.3">
      <c r="A27" s="1" t="s">
        <v>76</v>
      </c>
      <c r="B27" s="1"/>
      <c r="C27" s="19"/>
      <c r="D27" s="18">
        <v>29.2932029753864</v>
      </c>
      <c r="E27" s="18">
        <v>4.4451310263663704</v>
      </c>
      <c r="F27" s="18">
        <v>-19.362317835245399</v>
      </c>
      <c r="G27" s="18">
        <v>14.3760161665073</v>
      </c>
      <c r="H27" s="18">
        <v>4.7920053888357801</v>
      </c>
      <c r="J27" s="167"/>
    </row>
    <row r="28" spans="1:14" ht="13.2" customHeight="1" x14ac:dyDescent="0.3">
      <c r="A28" s="10" t="s">
        <v>77</v>
      </c>
      <c r="B28" s="10"/>
      <c r="C28" s="12"/>
      <c r="D28" s="11">
        <v>0.14899556361650099</v>
      </c>
      <c r="E28" s="11">
        <v>1.9677625529763501E-2</v>
      </c>
      <c r="F28" s="11">
        <v>-8.4058682676789995E-2</v>
      </c>
      <c r="G28" s="11">
        <v>7.3121489414745194E-2</v>
      </c>
      <c r="H28" s="11">
        <v>2.38027629579192E-2</v>
      </c>
      <c r="J28" s="172"/>
      <c r="K28" s="12"/>
      <c r="L28" s="12"/>
      <c r="M28" s="12"/>
      <c r="N28" s="12"/>
    </row>
    <row r="29" spans="1:14" ht="169.2" customHeight="1" x14ac:dyDescent="0.3">
      <c r="A29" s="165" t="s">
        <v>578</v>
      </c>
      <c r="B29" s="166"/>
      <c r="C29" s="166"/>
      <c r="D29" s="166"/>
      <c r="E29" s="166"/>
      <c r="F29" s="166"/>
      <c r="G29" s="166"/>
      <c r="H29" s="166"/>
    </row>
    <row r="30" spans="1:14" ht="13.2" customHeight="1" x14ac:dyDescent="0.3"/>
    <row r="31" spans="1:14" ht="13.2" customHeight="1" x14ac:dyDescent="0.3"/>
    <row r="32" spans="1:14"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1">
    <mergeCell ref="A2:H2"/>
    <mergeCell ref="A29:H29"/>
    <mergeCell ref="J4:J6"/>
    <mergeCell ref="J7:J9"/>
    <mergeCell ref="J10:J12"/>
    <mergeCell ref="J13:J15"/>
    <mergeCell ref="J17:J19"/>
    <mergeCell ref="J20:J22"/>
    <mergeCell ref="J23:J25"/>
    <mergeCell ref="J26:J28"/>
    <mergeCell ref="A16:B16"/>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0"/>
  <sheetViews>
    <sheetView showGridLines="0" workbookViewId="0"/>
  </sheetViews>
  <sheetFormatPr baseColWidth="10" defaultRowHeight="14.4" x14ac:dyDescent="0.3"/>
  <cols>
    <col min="1" max="1" width="35.6640625" customWidth="1"/>
    <col min="2" max="3" width="20.6640625" customWidth="1"/>
  </cols>
  <sheetData>
    <row r="1" spans="1:15" ht="13.2" customHeight="1" x14ac:dyDescent="0.3">
      <c r="A1" s="2" t="s">
        <v>111</v>
      </c>
      <c r="J1" s="14" t="str">
        <f>HYPERLINK("#'Verzeichnis'!A1", "Zurück zum Verzeichnis")</f>
        <v>Zurück zum Verzeichnis</v>
      </c>
      <c r="O1" s="1"/>
    </row>
    <row r="2" spans="1:15" ht="13.2" customHeight="1" x14ac:dyDescent="0.3">
      <c r="A2" s="170" t="s">
        <v>5</v>
      </c>
      <c r="B2" s="166"/>
      <c r="C2" s="166"/>
    </row>
    <row r="3" spans="1:15" ht="13.2" customHeight="1" x14ac:dyDescent="0.3">
      <c r="A3" s="16" t="s">
        <v>66</v>
      </c>
      <c r="B3" s="16" t="s">
        <v>113</v>
      </c>
      <c r="C3" s="16" t="s">
        <v>114</v>
      </c>
    </row>
    <row r="4" spans="1:15" ht="13.2" customHeight="1" x14ac:dyDescent="0.3">
      <c r="A4" s="2" t="s">
        <v>80</v>
      </c>
      <c r="B4" s="29">
        <v>177076.18382348999</v>
      </c>
      <c r="C4" s="29">
        <v>150877.5</v>
      </c>
    </row>
    <row r="5" spans="1:15" ht="13.2" customHeight="1" x14ac:dyDescent="0.3">
      <c r="A5" s="1" t="s">
        <v>115</v>
      </c>
      <c r="B5" s="30">
        <v>24790.6657352886</v>
      </c>
      <c r="C5" s="30">
        <v>21122.85</v>
      </c>
    </row>
    <row r="6" spans="1:15" ht="13.2" customHeight="1" x14ac:dyDescent="0.3">
      <c r="A6" s="1" t="s">
        <v>116</v>
      </c>
      <c r="B6" s="30">
        <v>11132.16</v>
      </c>
      <c r="C6" s="30">
        <v>11132.16</v>
      </c>
    </row>
    <row r="7" spans="1:15" ht="13.2" customHeight="1" x14ac:dyDescent="0.3">
      <c r="A7" s="1" t="s">
        <v>117</v>
      </c>
      <c r="B7" s="30">
        <v>52462.948828374399</v>
      </c>
      <c r="C7" s="30">
        <v>42414.512812399997</v>
      </c>
    </row>
    <row r="8" spans="1:15" ht="13.2" customHeight="1" x14ac:dyDescent="0.3">
      <c r="A8" s="2" t="s">
        <v>118</v>
      </c>
      <c r="B8" s="29">
        <v>88690.409259827298</v>
      </c>
      <c r="C8" s="29">
        <v>76207.977187600001</v>
      </c>
    </row>
    <row r="9" spans="1:15" ht="13.2" customHeight="1" x14ac:dyDescent="0.3">
      <c r="A9" s="1" t="s">
        <v>119</v>
      </c>
      <c r="B9" s="30">
        <v>7390.86743831894</v>
      </c>
      <c r="C9" s="30">
        <v>6350.6647656333298</v>
      </c>
    </row>
    <row r="10" spans="1:15" ht="13.2" customHeight="1" x14ac:dyDescent="0.3">
      <c r="A10" s="31" t="s">
        <v>120</v>
      </c>
      <c r="B10" s="32">
        <v>42.093992682265601</v>
      </c>
      <c r="C10" s="32">
        <v>36.169615867565199</v>
      </c>
    </row>
    <row r="11" spans="1:15" ht="169.2" customHeight="1" x14ac:dyDescent="0.3">
      <c r="A11" s="165" t="s">
        <v>112</v>
      </c>
      <c r="B11" s="166"/>
      <c r="C11" s="166"/>
    </row>
    <row r="12" spans="1:15" ht="13.2" customHeight="1" x14ac:dyDescent="0.3"/>
    <row r="13" spans="1:15" ht="13.2" customHeight="1" x14ac:dyDescent="0.3"/>
    <row r="14" spans="1:15" ht="13.2" customHeight="1" x14ac:dyDescent="0.3"/>
    <row r="15" spans="1:15" ht="13.2" customHeight="1" x14ac:dyDescent="0.3"/>
    <row r="16" spans="1:15" ht="13.2" customHeight="1" x14ac:dyDescent="0.3"/>
    <row r="17" ht="13.2" customHeight="1" x14ac:dyDescent="0.3"/>
    <row r="18" ht="13.2" customHeight="1" x14ac:dyDescent="0.3"/>
    <row r="19" ht="13.2" customHeight="1" x14ac:dyDescent="0.3"/>
    <row r="20" ht="13.2" customHeight="1" x14ac:dyDescent="0.3"/>
    <row r="21" ht="13.2" customHeight="1" x14ac:dyDescent="0.3"/>
    <row r="22" ht="13.2" customHeight="1" x14ac:dyDescent="0.3"/>
    <row r="23" ht="13.2" customHeight="1" x14ac:dyDescent="0.3"/>
    <row r="24" ht="13.2" customHeight="1" x14ac:dyDescent="0.3"/>
    <row r="25" ht="13.2" customHeight="1" x14ac:dyDescent="0.3"/>
    <row r="26" ht="13.2" customHeight="1" x14ac:dyDescent="0.3"/>
    <row r="27" ht="13.2" customHeight="1" x14ac:dyDescent="0.3"/>
    <row r="28" ht="13.2" customHeight="1" x14ac:dyDescent="0.3"/>
    <row r="29" ht="13.2" customHeight="1" x14ac:dyDescent="0.3"/>
    <row r="30" ht="13.2" customHeight="1" x14ac:dyDescent="0.3"/>
    <row r="31" ht="13.2" customHeight="1" x14ac:dyDescent="0.3"/>
    <row r="32"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2">
    <mergeCell ref="A11:C11"/>
    <mergeCell ref="A2:C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0"/>
  <sheetViews>
    <sheetView showGridLines="0" workbookViewId="0"/>
  </sheetViews>
  <sheetFormatPr baseColWidth="10" defaultRowHeight="14.4" x14ac:dyDescent="0.3"/>
  <cols>
    <col min="1" max="1" width="30.6640625" customWidth="1"/>
    <col min="3" max="6" width="12.6640625" customWidth="1"/>
    <col min="12" max="12" width="18.6640625" customWidth="1"/>
    <col min="16" max="18" width="12.6640625" customWidth="1"/>
    <col min="19" max="20" width="18.6640625" customWidth="1"/>
  </cols>
  <sheetData>
    <row r="1" spans="1:20" ht="13.2" customHeight="1" x14ac:dyDescent="0.3">
      <c r="A1" s="2" t="s">
        <v>178</v>
      </c>
      <c r="J1" s="14" t="str">
        <f>HYPERLINK("#'Verzeichnis'!A1", "Zurück zum Verzeichnis")</f>
        <v>Zurück zum Verzeichnis</v>
      </c>
      <c r="O1" s="1"/>
    </row>
    <row r="2" spans="1:20" ht="13.2" customHeight="1" x14ac:dyDescent="0.3">
      <c r="A2" s="2" t="s">
        <v>6</v>
      </c>
    </row>
    <row r="3" spans="1:20" ht="13.2" customHeight="1" x14ac:dyDescent="0.3">
      <c r="A3" s="174" t="s">
        <v>135</v>
      </c>
      <c r="B3" s="167" t="s">
        <v>133</v>
      </c>
      <c r="C3" s="167" t="s">
        <v>179</v>
      </c>
      <c r="D3" s="167" t="s">
        <v>180</v>
      </c>
      <c r="E3" s="167" t="s">
        <v>181</v>
      </c>
      <c r="F3" s="167" t="s">
        <v>182</v>
      </c>
      <c r="G3" s="167" t="s">
        <v>183</v>
      </c>
      <c r="H3" s="166"/>
      <c r="I3" s="166"/>
      <c r="J3" s="166"/>
      <c r="L3" s="167" t="s">
        <v>186</v>
      </c>
      <c r="M3" s="167" t="s">
        <v>187</v>
      </c>
      <c r="N3" s="167"/>
      <c r="O3" s="167"/>
      <c r="P3" s="167" t="s">
        <v>188</v>
      </c>
      <c r="Q3" s="166"/>
      <c r="R3" s="166"/>
      <c r="S3" s="166"/>
      <c r="T3" s="166"/>
    </row>
    <row r="4" spans="1:20" ht="13.2" customHeight="1" x14ac:dyDescent="0.3">
      <c r="A4" s="166"/>
      <c r="B4" s="166"/>
      <c r="C4" s="166"/>
      <c r="D4" s="166"/>
      <c r="E4" s="166"/>
      <c r="F4" s="166"/>
      <c r="G4" s="173" t="s">
        <v>184</v>
      </c>
      <c r="H4" s="173"/>
      <c r="I4" s="173" t="s">
        <v>185</v>
      </c>
      <c r="J4" s="173"/>
      <c r="L4" s="166"/>
      <c r="M4" s="16"/>
      <c r="N4" s="16"/>
      <c r="O4" s="16"/>
      <c r="P4" s="167" t="s">
        <v>180</v>
      </c>
      <c r="Q4" s="167" t="s">
        <v>181</v>
      </c>
      <c r="R4" s="167" t="s">
        <v>182</v>
      </c>
      <c r="S4" s="167" t="s">
        <v>183</v>
      </c>
      <c r="T4" s="167"/>
    </row>
    <row r="5" spans="1:20" ht="13.2" customHeight="1" x14ac:dyDescent="0.3">
      <c r="A5" s="166"/>
      <c r="B5" s="166"/>
      <c r="C5" s="166"/>
      <c r="D5" s="166"/>
      <c r="E5" s="166"/>
      <c r="F5" s="166"/>
      <c r="G5" s="166"/>
      <c r="H5" s="166"/>
      <c r="I5" s="166"/>
      <c r="J5" s="166"/>
      <c r="L5" s="166"/>
      <c r="M5" s="16"/>
      <c r="N5" s="16"/>
      <c r="O5" s="16"/>
      <c r="P5" s="167"/>
      <c r="Q5" s="167"/>
      <c r="R5" s="167"/>
      <c r="S5" s="175" t="s">
        <v>184</v>
      </c>
      <c r="T5" s="175" t="s">
        <v>185</v>
      </c>
    </row>
    <row r="6" spans="1:20" ht="13.2" customHeight="1" x14ac:dyDescent="0.3">
      <c r="A6" s="166" t="s">
        <v>189</v>
      </c>
      <c r="B6" s="166" t="s">
        <v>190</v>
      </c>
      <c r="C6" s="166" t="s">
        <v>191</v>
      </c>
      <c r="D6" s="166" t="s">
        <v>192</v>
      </c>
      <c r="E6" s="166" t="s">
        <v>193</v>
      </c>
      <c r="F6" s="166" t="s">
        <v>194</v>
      </c>
      <c r="G6" s="34" t="s">
        <v>195</v>
      </c>
      <c r="H6" s="34" t="s">
        <v>196</v>
      </c>
      <c r="I6" s="34" t="s">
        <v>195</v>
      </c>
      <c r="J6" s="34" t="s">
        <v>196</v>
      </c>
      <c r="K6" t="s">
        <v>66</v>
      </c>
      <c r="L6" s="166" t="s">
        <v>197</v>
      </c>
      <c r="M6" s="16" t="s">
        <v>198</v>
      </c>
      <c r="N6" s="16" t="s">
        <v>114</v>
      </c>
      <c r="O6" s="16" t="s">
        <v>199</v>
      </c>
      <c r="P6" s="167" t="s">
        <v>200</v>
      </c>
      <c r="Q6" s="167" t="s">
        <v>201</v>
      </c>
      <c r="R6" s="167" t="s">
        <v>202</v>
      </c>
      <c r="S6" s="166" t="s">
        <v>203</v>
      </c>
      <c r="T6" s="166" t="s">
        <v>204</v>
      </c>
    </row>
    <row r="7" spans="1:20" ht="13.2" customHeight="1" x14ac:dyDescent="0.3">
      <c r="A7" s="55" t="s">
        <v>122</v>
      </c>
      <c r="B7" s="46">
        <v>2254</v>
      </c>
      <c r="C7" s="41">
        <v>45.803504309201202</v>
      </c>
      <c r="D7" s="41">
        <v>4.7551512291510303</v>
      </c>
      <c r="E7" s="41">
        <v>1.3630825272702101</v>
      </c>
      <c r="F7" s="41">
        <v>39.685270552779997</v>
      </c>
      <c r="G7" s="41">
        <v>33.076168240265098</v>
      </c>
      <c r="H7" s="44">
        <v>0.83346208251938103</v>
      </c>
      <c r="I7" s="41">
        <v>6.6091023125149704</v>
      </c>
      <c r="J7" s="44">
        <v>0.16653791748062</v>
      </c>
      <c r="L7" s="43">
        <v>5.1902181649790199E-3</v>
      </c>
      <c r="M7" s="41">
        <v>38.6</v>
      </c>
      <c r="N7" s="41">
        <v>45.849344978165902</v>
      </c>
      <c r="O7" s="41">
        <v>53.096491228070199</v>
      </c>
      <c r="P7" s="43">
        <v>1.3585216149517401E-2</v>
      </c>
      <c r="Q7" s="43">
        <v>1.55618404912044E-2</v>
      </c>
      <c r="R7" s="43">
        <v>5.4781541934096701E-3</v>
      </c>
      <c r="S7" s="43">
        <v>5.6616739132368497E-3</v>
      </c>
      <c r="T7" s="43">
        <v>1.43805934931765E-2</v>
      </c>
    </row>
    <row r="8" spans="1:20" ht="13.2" customHeight="1" x14ac:dyDescent="0.3">
      <c r="A8" s="2" t="s">
        <v>143</v>
      </c>
      <c r="B8" s="40"/>
      <c r="C8" s="19"/>
      <c r="D8" s="19"/>
      <c r="E8" s="19"/>
      <c r="F8" s="19"/>
      <c r="G8" s="19"/>
      <c r="H8" s="38"/>
      <c r="I8" s="19"/>
      <c r="J8" s="38"/>
      <c r="L8" s="36"/>
      <c r="M8" s="19"/>
      <c r="N8" s="19"/>
      <c r="O8" s="19"/>
      <c r="P8" s="36"/>
      <c r="Q8" s="36"/>
      <c r="R8" s="36"/>
      <c r="S8" s="36"/>
      <c r="T8" s="36"/>
    </row>
    <row r="9" spans="1:20" ht="13.2" customHeight="1" x14ac:dyDescent="0.3">
      <c r="A9" s="4" t="s">
        <v>144</v>
      </c>
      <c r="B9" s="39">
        <v>761</v>
      </c>
      <c r="C9" s="18">
        <v>44.537567365503897</v>
      </c>
      <c r="D9" s="18">
        <v>4.8380945475812904</v>
      </c>
      <c r="E9" s="18">
        <v>1.4369169350008699</v>
      </c>
      <c r="F9" s="18">
        <v>38.262555882921703</v>
      </c>
      <c r="G9" s="18">
        <v>31.6439667983771</v>
      </c>
      <c r="H9" s="37">
        <v>0.82702177280585698</v>
      </c>
      <c r="I9" s="18">
        <v>6.61858908454463</v>
      </c>
      <c r="J9" s="37">
        <v>0.17297822719414299</v>
      </c>
      <c r="L9" s="5">
        <v>9.6935671316453996E-3</v>
      </c>
      <c r="M9" s="18">
        <v>36.446428571428598</v>
      </c>
      <c r="N9" s="18">
        <v>44.136363636363598</v>
      </c>
      <c r="O9" s="18">
        <v>51.654867256637203</v>
      </c>
      <c r="P9" s="5">
        <v>2.2678559258598099E-2</v>
      </c>
      <c r="Q9" s="5">
        <v>2.65902074548078E-2</v>
      </c>
      <c r="R9" s="5">
        <v>1.01432346908388E-2</v>
      </c>
      <c r="S9" s="5">
        <v>1.0291466221451899E-2</v>
      </c>
      <c r="T9" s="5">
        <v>2.6125811484058702E-2</v>
      </c>
    </row>
    <row r="10" spans="1:20" ht="13.2" customHeight="1" x14ac:dyDescent="0.3">
      <c r="A10" s="4" t="s">
        <v>145</v>
      </c>
      <c r="B10" s="39">
        <v>1091</v>
      </c>
      <c r="C10" s="18">
        <v>46.221597727771503</v>
      </c>
      <c r="D10" s="18">
        <v>4.6944092101891997</v>
      </c>
      <c r="E10" s="18">
        <v>1.30781619890704</v>
      </c>
      <c r="F10" s="18">
        <v>40.219372318675298</v>
      </c>
      <c r="G10" s="18">
        <v>33.637954133252101</v>
      </c>
      <c r="H10" s="37">
        <v>0.83636198662485794</v>
      </c>
      <c r="I10" s="18">
        <v>6.5814181854231499</v>
      </c>
      <c r="J10" s="37">
        <v>0.163638013375141</v>
      </c>
      <c r="L10" s="5">
        <v>7.1243118087465397E-3</v>
      </c>
      <c r="M10" s="18">
        <v>39.106194690265497</v>
      </c>
      <c r="N10" s="18">
        <v>46.511627906976699</v>
      </c>
      <c r="O10" s="18">
        <v>53.282051282051299</v>
      </c>
      <c r="P10" s="5">
        <v>1.9589055132058299E-2</v>
      </c>
      <c r="Q10" s="5">
        <v>2.2764164614680601E-2</v>
      </c>
      <c r="R10" s="5">
        <v>7.5256538433289798E-3</v>
      </c>
      <c r="S10" s="5">
        <v>7.79363889901598E-3</v>
      </c>
      <c r="T10" s="5">
        <v>2.0412900610312399E-2</v>
      </c>
    </row>
    <row r="11" spans="1:20" ht="13.2" customHeight="1" x14ac:dyDescent="0.3">
      <c r="A11" s="54" t="s">
        <v>146</v>
      </c>
      <c r="B11" s="47">
        <v>402</v>
      </c>
      <c r="C11" s="42">
        <v>47.073938830208</v>
      </c>
      <c r="D11" s="42">
        <v>4.7576886839646404</v>
      </c>
      <c r="E11" s="42">
        <v>1.3684150747195201</v>
      </c>
      <c r="F11" s="42">
        <v>40.947835071523798</v>
      </c>
      <c r="G11" s="42">
        <v>34.285106422339602</v>
      </c>
      <c r="H11" s="45">
        <v>0.83728740145733305</v>
      </c>
      <c r="I11" s="42">
        <v>6.6627286491842401</v>
      </c>
      <c r="J11" s="45">
        <v>0.16271259854266801</v>
      </c>
      <c r="L11" s="8">
        <v>1.1584156128637E-2</v>
      </c>
      <c r="M11" s="42">
        <v>39.8888888888889</v>
      </c>
      <c r="N11" s="42">
        <v>46.657642106440498</v>
      </c>
      <c r="O11" s="42">
        <v>54.315789473684198</v>
      </c>
      <c r="P11" s="8">
        <v>3.3722926365966598E-2</v>
      </c>
      <c r="Q11" s="8">
        <v>3.5397837777686403E-2</v>
      </c>
      <c r="R11" s="8">
        <v>1.23555027742833E-2</v>
      </c>
      <c r="S11" s="8">
        <v>1.3069745992615201E-2</v>
      </c>
      <c r="T11" s="8">
        <v>3.1529023203797198E-2</v>
      </c>
    </row>
    <row r="12" spans="1:20" ht="13.2" customHeight="1" x14ac:dyDescent="0.3">
      <c r="A12" s="2" t="s">
        <v>147</v>
      </c>
      <c r="B12" s="40"/>
      <c r="C12" s="19"/>
      <c r="D12" s="19"/>
      <c r="E12" s="19"/>
      <c r="F12" s="19"/>
      <c r="G12" s="19"/>
      <c r="H12" s="38"/>
      <c r="I12" s="19"/>
      <c r="J12" s="38"/>
      <c r="L12" s="36"/>
      <c r="M12" s="19"/>
      <c r="N12" s="19"/>
      <c r="O12" s="19"/>
      <c r="P12" s="36"/>
      <c r="Q12" s="36"/>
      <c r="R12" s="36"/>
      <c r="S12" s="36"/>
      <c r="T12" s="36"/>
    </row>
    <row r="13" spans="1:20" ht="13.2" customHeight="1" x14ac:dyDescent="0.3">
      <c r="A13" s="4" t="s">
        <v>148</v>
      </c>
      <c r="B13" s="39">
        <v>775</v>
      </c>
      <c r="C13" s="18">
        <v>49.211965672683803</v>
      </c>
      <c r="D13" s="18">
        <v>4.6167966971921599</v>
      </c>
      <c r="E13" s="18">
        <v>1.2465954750558299</v>
      </c>
      <c r="F13" s="18">
        <v>43.348573500435798</v>
      </c>
      <c r="G13" s="18">
        <v>35.927018824721301</v>
      </c>
      <c r="H13" s="37">
        <v>0.82879356628333101</v>
      </c>
      <c r="I13" s="18">
        <v>7.4215546757144599</v>
      </c>
      <c r="J13" s="37">
        <v>0.17120643371666799</v>
      </c>
      <c r="L13" s="5">
        <v>7.1683362735908999E-3</v>
      </c>
      <c r="M13" s="18">
        <v>42.508968609865498</v>
      </c>
      <c r="N13" s="18">
        <v>48.4405286343612</v>
      </c>
      <c r="O13" s="18">
        <v>55.255813953488399</v>
      </c>
      <c r="P13" s="5">
        <v>2.3723491670166699E-2</v>
      </c>
      <c r="Q13" s="5">
        <v>2.3203227717572002E-2</v>
      </c>
      <c r="R13" s="5">
        <v>7.3329499718757596E-3</v>
      </c>
      <c r="S13" s="5">
        <v>7.3880791496436704E-3</v>
      </c>
      <c r="T13" s="5">
        <v>2.3118966400780702E-2</v>
      </c>
    </row>
    <row r="14" spans="1:20" ht="13.2" customHeight="1" x14ac:dyDescent="0.3">
      <c r="A14" s="4" t="s">
        <v>149</v>
      </c>
      <c r="B14" s="39">
        <v>394</v>
      </c>
      <c r="C14" s="18">
        <v>48.768794450492202</v>
      </c>
      <c r="D14" s="18">
        <v>5.3890123581611604</v>
      </c>
      <c r="E14" s="18">
        <v>1.4939371971089599</v>
      </c>
      <c r="F14" s="18">
        <v>41.885844895222</v>
      </c>
      <c r="G14" s="18">
        <v>36.108354579588401</v>
      </c>
      <c r="H14" s="37">
        <v>0.86206580456748305</v>
      </c>
      <c r="I14" s="18">
        <v>5.7774903156337096</v>
      </c>
      <c r="J14" s="37">
        <v>0.137934195432518</v>
      </c>
      <c r="L14" s="5">
        <v>1.01776884814171E-2</v>
      </c>
      <c r="M14" s="18">
        <v>41.351351351351397</v>
      </c>
      <c r="N14" s="18">
        <v>47.753623188405797</v>
      </c>
      <c r="O14" s="18">
        <v>55.136363636363598</v>
      </c>
      <c r="P14" s="5">
        <v>3.1125603156072101E-2</v>
      </c>
      <c r="Q14" s="5">
        <v>4.5628813167969302E-2</v>
      </c>
      <c r="R14" s="5">
        <v>1.0170489442233199E-2</v>
      </c>
      <c r="S14" s="5">
        <v>9.5290406504274696E-3</v>
      </c>
      <c r="T14" s="5">
        <v>3.5989782353497E-2</v>
      </c>
    </row>
    <row r="15" spans="1:20" ht="13.2" customHeight="1" x14ac:dyDescent="0.3">
      <c r="A15" s="4" t="s">
        <v>150</v>
      </c>
      <c r="B15" s="39">
        <v>132</v>
      </c>
      <c r="C15" s="18">
        <v>49.499635109582897</v>
      </c>
      <c r="D15" s="18">
        <v>4.5166080313763297</v>
      </c>
      <c r="E15" s="18">
        <v>1.2445945228078299</v>
      </c>
      <c r="F15" s="18">
        <v>43.738432555398802</v>
      </c>
      <c r="G15" s="18">
        <v>37.667962018213501</v>
      </c>
      <c r="H15" s="37">
        <v>0.86120969173971895</v>
      </c>
      <c r="I15" s="18">
        <v>6.0704705371852903</v>
      </c>
      <c r="J15" s="37">
        <v>0.13879030826027999</v>
      </c>
      <c r="L15" s="5">
        <v>1.5101423173098901E-2</v>
      </c>
      <c r="M15" s="18">
        <v>45.058443307298703</v>
      </c>
      <c r="N15" s="18">
        <v>47.488655051906697</v>
      </c>
      <c r="O15" s="18">
        <v>54.5555555555556</v>
      </c>
      <c r="P15" s="5">
        <v>4.8936164401343303E-2</v>
      </c>
      <c r="Q15" s="5">
        <v>5.22181985334981E-2</v>
      </c>
      <c r="R15" s="5">
        <v>1.52548941090269E-2</v>
      </c>
      <c r="S15" s="5">
        <v>1.4262423333584099E-2</v>
      </c>
      <c r="T15" s="5">
        <v>6.0874059639058301E-2</v>
      </c>
    </row>
    <row r="16" spans="1:20" ht="13.2" customHeight="1" x14ac:dyDescent="0.3">
      <c r="A16" s="4" t="s">
        <v>151</v>
      </c>
      <c r="B16" s="39">
        <v>61</v>
      </c>
      <c r="C16" s="18">
        <v>53.737487439955899</v>
      </c>
      <c r="D16" s="18">
        <v>5.0277601201744302</v>
      </c>
      <c r="E16" s="18">
        <v>1.66551827355814</v>
      </c>
      <c r="F16" s="18">
        <v>47.044209046223301</v>
      </c>
      <c r="G16" s="18">
        <v>38.245816844559798</v>
      </c>
      <c r="H16" s="37">
        <v>0.81297608398477605</v>
      </c>
      <c r="I16" s="18">
        <v>8.7983922016635105</v>
      </c>
      <c r="J16" s="37">
        <v>0.187023916015224</v>
      </c>
      <c r="L16" s="5">
        <v>2.0039676464712601E-2</v>
      </c>
      <c r="M16" s="18">
        <v>48.586206896551701</v>
      </c>
      <c r="N16" s="18">
        <v>54.157407407407398</v>
      </c>
      <c r="O16" s="18">
        <v>57.6086956521739</v>
      </c>
      <c r="P16" s="5">
        <v>7.8894505074924098E-2</v>
      </c>
      <c r="Q16" s="5">
        <v>8.6025089236436994E-2</v>
      </c>
      <c r="R16" s="5">
        <v>2.0446773055064E-2</v>
      </c>
      <c r="S16" s="5">
        <v>2.60432741476379E-2</v>
      </c>
      <c r="T16" s="5">
        <v>8.4420966783311097E-2</v>
      </c>
    </row>
    <row r="17" spans="1:20" ht="13.2" customHeight="1" x14ac:dyDescent="0.3">
      <c r="A17" s="4" t="s">
        <v>152</v>
      </c>
      <c r="B17" s="39">
        <v>142</v>
      </c>
      <c r="C17" s="18">
        <v>48.077169934155798</v>
      </c>
      <c r="D17" s="18">
        <v>4.4106374376678703</v>
      </c>
      <c r="E17" s="18">
        <v>1.2045534470160799</v>
      </c>
      <c r="F17" s="18">
        <v>42.4619790494719</v>
      </c>
      <c r="G17" s="18">
        <v>35.299949899813598</v>
      </c>
      <c r="H17" s="37">
        <v>0.83133077378909104</v>
      </c>
      <c r="I17" s="18">
        <v>7.1620291496582196</v>
      </c>
      <c r="J17" s="37">
        <v>0.16866922621090799</v>
      </c>
      <c r="L17" s="5">
        <v>1.6003025086810899E-2</v>
      </c>
      <c r="M17" s="18">
        <v>42.581395348837198</v>
      </c>
      <c r="N17" s="18">
        <v>47.707547169811299</v>
      </c>
      <c r="O17" s="18">
        <v>52.978260869565197</v>
      </c>
      <c r="P17" s="5">
        <v>6.2192280256148598E-2</v>
      </c>
      <c r="Q17" s="5">
        <v>5.2287563297777999E-2</v>
      </c>
      <c r="R17" s="5">
        <v>1.6151676745651499E-2</v>
      </c>
      <c r="S17" s="5">
        <v>1.7190250701692399E-2</v>
      </c>
      <c r="T17" s="5">
        <v>4.8859164247228498E-2</v>
      </c>
    </row>
    <row r="18" spans="1:20" ht="25.95" customHeight="1" x14ac:dyDescent="0.3">
      <c r="A18" s="4" t="s">
        <v>153</v>
      </c>
      <c r="B18" s="39">
        <v>744</v>
      </c>
      <c r="C18" s="18">
        <v>37.390294117080103</v>
      </c>
      <c r="D18" s="18">
        <v>4.6814518796115401</v>
      </c>
      <c r="E18" s="18">
        <v>1.46266538534139</v>
      </c>
      <c r="F18" s="18">
        <v>31.246176852127199</v>
      </c>
      <c r="G18" s="18">
        <v>25.485248124292902</v>
      </c>
      <c r="H18" s="37">
        <v>0.81562772447016796</v>
      </c>
      <c r="I18" s="18">
        <v>5.7609287278342602</v>
      </c>
      <c r="J18" s="37">
        <v>0.18437227552983201</v>
      </c>
      <c r="L18" s="5">
        <v>1.03226216218614E-2</v>
      </c>
      <c r="M18" s="18">
        <v>29.8333333333333</v>
      </c>
      <c r="N18" s="18">
        <v>37</v>
      </c>
      <c r="O18" s="18">
        <v>43.785714285714299</v>
      </c>
      <c r="P18" s="5">
        <v>2.3452941169279502E-2</v>
      </c>
      <c r="Q18" s="5">
        <v>2.68975409878103E-2</v>
      </c>
      <c r="R18" s="5">
        <v>1.08099307966359E-2</v>
      </c>
      <c r="S18" s="5">
        <v>1.1483853846925299E-2</v>
      </c>
      <c r="T18" s="5">
        <v>2.5352406573292401E-2</v>
      </c>
    </row>
    <row r="19" spans="1:20" ht="13.2" customHeight="1" x14ac:dyDescent="0.3">
      <c r="A19" s="54" t="s">
        <v>154</v>
      </c>
      <c r="B19" s="47">
        <v>6</v>
      </c>
      <c r="C19" s="42">
        <v>49.5810275577062</v>
      </c>
      <c r="D19" s="51">
        <v>3.6089758683188902</v>
      </c>
      <c r="E19" s="51">
        <v>1.4293489630056699</v>
      </c>
      <c r="F19" s="42">
        <v>44.542702726381698</v>
      </c>
      <c r="G19" s="42">
        <v>35.792501492145</v>
      </c>
      <c r="H19" s="45">
        <v>0.80355477556026</v>
      </c>
      <c r="I19" s="51">
        <v>8.7502012342366502</v>
      </c>
      <c r="J19" s="53">
        <v>0.19644522443974</v>
      </c>
      <c r="L19" s="8">
        <v>5.3915605095081802E-2</v>
      </c>
      <c r="M19" s="42">
        <v>45.232602574416703</v>
      </c>
      <c r="N19" s="42">
        <v>45.456310679611597</v>
      </c>
      <c r="O19" s="42">
        <v>57.135371179039304</v>
      </c>
      <c r="P19" s="52">
        <v>0.224745561878918</v>
      </c>
      <c r="Q19" s="52">
        <v>0.357196729855631</v>
      </c>
      <c r="R19" s="8">
        <v>7.0020383331418398E-2</v>
      </c>
      <c r="S19" s="8">
        <v>0.100669305036894</v>
      </c>
      <c r="T19" s="52">
        <v>0.24318479277054</v>
      </c>
    </row>
    <row r="20" spans="1:20" ht="13.2" customHeight="1" x14ac:dyDescent="0.3">
      <c r="A20" s="2" t="s">
        <v>155</v>
      </c>
      <c r="B20" s="40"/>
      <c r="C20" s="19"/>
      <c r="D20" s="19"/>
      <c r="E20" s="19"/>
      <c r="F20" s="19"/>
      <c r="G20" s="19"/>
      <c r="H20" s="38"/>
      <c r="I20" s="19"/>
      <c r="J20" s="38"/>
      <c r="L20" s="36"/>
      <c r="M20" s="19"/>
      <c r="N20" s="19"/>
      <c r="O20" s="19"/>
      <c r="P20" s="36"/>
      <c r="Q20" s="36"/>
      <c r="R20" s="36"/>
      <c r="S20" s="36"/>
      <c r="T20" s="36"/>
    </row>
    <row r="21" spans="1:20" ht="13.2" customHeight="1" x14ac:dyDescent="0.3">
      <c r="A21" s="4" t="s">
        <v>156</v>
      </c>
      <c r="B21" s="39">
        <v>1919</v>
      </c>
      <c r="C21" s="18">
        <v>45.198322159212601</v>
      </c>
      <c r="D21" s="18">
        <v>4.92737220532464</v>
      </c>
      <c r="E21" s="18">
        <v>1.3892692018294299</v>
      </c>
      <c r="F21" s="18">
        <v>38.8816807520585</v>
      </c>
      <c r="G21" s="18">
        <v>32.207001959272198</v>
      </c>
      <c r="H21" s="37">
        <v>0.82833358374218602</v>
      </c>
      <c r="I21" s="18">
        <v>6.6746787927863496</v>
      </c>
      <c r="J21" s="37">
        <v>0.17166641625781501</v>
      </c>
      <c r="L21" s="5">
        <v>5.9086841253794403E-3</v>
      </c>
      <c r="M21" s="18">
        <v>37.238095238095198</v>
      </c>
      <c r="N21" s="18">
        <v>45.421800947867297</v>
      </c>
      <c r="O21" s="18">
        <v>52.917431192660601</v>
      </c>
      <c r="P21" s="5">
        <v>1.47972765950172E-2</v>
      </c>
      <c r="Q21" s="5">
        <v>1.73219467112379E-2</v>
      </c>
      <c r="R21" s="5">
        <v>6.3187319932627699E-3</v>
      </c>
      <c r="S21" s="5">
        <v>6.5396487054962702E-3</v>
      </c>
      <c r="T21" s="5">
        <v>1.5933539976190899E-2</v>
      </c>
    </row>
    <row r="22" spans="1:20" ht="13.2" customHeight="1" x14ac:dyDescent="0.3">
      <c r="A22" s="56" t="s">
        <v>157</v>
      </c>
      <c r="B22" s="50">
        <v>335</v>
      </c>
      <c r="C22" s="48">
        <v>47.210269130651803</v>
      </c>
      <c r="D22" s="48">
        <v>4.3548181876006202</v>
      </c>
      <c r="E22" s="48">
        <v>1.30221078384324</v>
      </c>
      <c r="F22" s="48">
        <v>41.553240159207903</v>
      </c>
      <c r="G22" s="48">
        <v>35.096572424550303</v>
      </c>
      <c r="H22" s="49">
        <v>0.84461698510346195</v>
      </c>
      <c r="I22" s="48">
        <v>6.4566677346576196</v>
      </c>
      <c r="J22" s="49">
        <v>0.155383014896538</v>
      </c>
      <c r="L22" s="11">
        <v>1.1733808481323001E-2</v>
      </c>
      <c r="M22" s="48">
        <v>40</v>
      </c>
      <c r="N22" s="48">
        <v>46.488888888888901</v>
      </c>
      <c r="O22" s="48">
        <v>53.348837209302303</v>
      </c>
      <c r="P22" s="11">
        <v>3.4010083746091199E-2</v>
      </c>
      <c r="Q22" s="11">
        <v>3.7180342423919897E-2</v>
      </c>
      <c r="R22" s="11">
        <v>1.17712274105603E-2</v>
      </c>
      <c r="S22" s="11">
        <v>1.1980176253512999E-2</v>
      </c>
      <c r="T22" s="11">
        <v>3.5145282384399998E-2</v>
      </c>
    </row>
    <row r="23" spans="1:20" ht="169.2" customHeight="1" x14ac:dyDescent="0.3">
      <c r="A23" s="165" t="s">
        <v>579</v>
      </c>
      <c r="B23" s="166"/>
      <c r="C23" s="166"/>
      <c r="D23" s="166"/>
      <c r="E23" s="166"/>
      <c r="F23" s="166"/>
      <c r="G23" s="166"/>
      <c r="H23" s="166"/>
      <c r="I23" s="166"/>
      <c r="J23" s="166"/>
    </row>
    <row r="24" spans="1:20" ht="13.2" customHeight="1" x14ac:dyDescent="0.3"/>
    <row r="25" spans="1:20" ht="13.2" customHeight="1" x14ac:dyDescent="0.3"/>
    <row r="26" spans="1:20" ht="13.2" customHeight="1" x14ac:dyDescent="0.3"/>
    <row r="27" spans="1:20" ht="13.2" customHeight="1" x14ac:dyDescent="0.3"/>
    <row r="28" spans="1:20" ht="13.2" customHeight="1" x14ac:dyDescent="0.3"/>
    <row r="29" spans="1:20" ht="13.2" customHeight="1" x14ac:dyDescent="0.3"/>
    <row r="30" spans="1:20" ht="13.2" customHeight="1" x14ac:dyDescent="0.3"/>
    <row r="31" spans="1:20" ht="13.2" customHeight="1" x14ac:dyDescent="0.3"/>
    <row r="32" spans="1:20" ht="13.2" customHeight="1" x14ac:dyDescent="0.3"/>
    <row r="33" ht="13.2" customHeight="1" x14ac:dyDescent="0.3"/>
    <row r="34" ht="13.2" customHeight="1" x14ac:dyDescent="0.3"/>
    <row r="35" ht="13.2" customHeight="1" x14ac:dyDescent="0.3"/>
    <row r="36" ht="13.2" customHeight="1" x14ac:dyDescent="0.3"/>
    <row r="37" ht="13.2" customHeight="1" x14ac:dyDescent="0.3"/>
    <row r="38" ht="13.2" customHeight="1" x14ac:dyDescent="0.3"/>
    <row r="39" ht="13.2" customHeight="1" x14ac:dyDescent="0.3"/>
    <row r="40" ht="13.2" customHeight="1" x14ac:dyDescent="0.3"/>
    <row r="41" ht="13.2" customHeight="1" x14ac:dyDescent="0.3"/>
    <row r="42" ht="13.2" customHeight="1" x14ac:dyDescent="0.3"/>
    <row r="43" ht="13.2" customHeight="1" x14ac:dyDescent="0.3"/>
    <row r="44" ht="13.2" customHeight="1" x14ac:dyDescent="0.3"/>
    <row r="45" ht="13.2" customHeight="1" x14ac:dyDescent="0.3"/>
    <row r="46" ht="13.2" customHeight="1" x14ac:dyDescent="0.3"/>
    <row r="47" ht="13.2" customHeight="1" x14ac:dyDescent="0.3"/>
    <row r="48" ht="13.2" customHeight="1" x14ac:dyDescent="0.3"/>
    <row r="49" ht="13.2" customHeight="1" x14ac:dyDescent="0.3"/>
    <row r="50" ht="13.2" customHeight="1" x14ac:dyDescent="0.3"/>
    <row r="51" ht="13.2" customHeight="1" x14ac:dyDescent="0.3"/>
    <row r="52" ht="13.2" customHeight="1" x14ac:dyDescent="0.3"/>
    <row r="53" ht="13.2" customHeight="1" x14ac:dyDescent="0.3"/>
    <row r="54" ht="13.2" customHeight="1" x14ac:dyDescent="0.3"/>
    <row r="55" ht="13.2" customHeight="1" x14ac:dyDescent="0.3"/>
    <row r="56" ht="13.2" customHeight="1" x14ac:dyDescent="0.3"/>
    <row r="57" ht="13.2" customHeight="1" x14ac:dyDescent="0.3"/>
    <row r="58" ht="13.2" customHeight="1" x14ac:dyDescent="0.3"/>
    <row r="59" ht="13.2" customHeight="1" x14ac:dyDescent="0.3"/>
    <row r="60" ht="13.2" customHeight="1" x14ac:dyDescent="0.3"/>
    <row r="61" ht="13.2" customHeight="1" x14ac:dyDescent="0.3"/>
    <row r="62" ht="13.2" customHeight="1" x14ac:dyDescent="0.3"/>
    <row r="63" ht="13.2" customHeight="1" x14ac:dyDescent="0.3"/>
    <row r="64" ht="13.2" customHeight="1" x14ac:dyDescent="0.3"/>
    <row r="65" ht="13.2" customHeight="1" x14ac:dyDescent="0.3"/>
    <row r="66" ht="13.2" customHeight="1" x14ac:dyDescent="0.3"/>
    <row r="67" ht="13.2" customHeight="1" x14ac:dyDescent="0.3"/>
    <row r="68" ht="13.2" customHeight="1" x14ac:dyDescent="0.3"/>
    <row r="69" ht="13.2" customHeight="1" x14ac:dyDescent="0.3"/>
    <row r="70" ht="13.2" customHeight="1" x14ac:dyDescent="0.3"/>
    <row r="71" ht="13.2" customHeight="1" x14ac:dyDescent="0.3"/>
    <row r="72" ht="13.2" customHeight="1" x14ac:dyDescent="0.3"/>
    <row r="73" ht="13.2" customHeight="1" x14ac:dyDescent="0.3"/>
    <row r="74" ht="13.2" customHeight="1" x14ac:dyDescent="0.3"/>
    <row r="75" ht="13.2" customHeight="1" x14ac:dyDescent="0.3"/>
    <row r="76" ht="13.2" customHeight="1" x14ac:dyDescent="0.3"/>
    <row r="77" ht="13.2" customHeight="1" x14ac:dyDescent="0.3"/>
    <row r="78" ht="13.2" customHeight="1" x14ac:dyDescent="0.3"/>
    <row r="79" ht="13.2" customHeight="1" x14ac:dyDescent="0.3"/>
    <row r="80" ht="13.2" customHeight="1" x14ac:dyDescent="0.3"/>
    <row r="81" ht="13.2" customHeight="1" x14ac:dyDescent="0.3"/>
    <row r="82" ht="13.2" customHeight="1" x14ac:dyDescent="0.3"/>
    <row r="83" ht="13.2" customHeight="1" x14ac:dyDescent="0.3"/>
    <row r="84" ht="13.2" customHeight="1" x14ac:dyDescent="0.3"/>
    <row r="85" ht="13.2" customHeight="1" x14ac:dyDescent="0.3"/>
    <row r="86" ht="13.2" customHeight="1" x14ac:dyDescent="0.3"/>
    <row r="87" ht="13.2" customHeight="1" x14ac:dyDescent="0.3"/>
    <row r="88" ht="13.2" customHeight="1" x14ac:dyDescent="0.3"/>
    <row r="89" ht="13.2" customHeight="1" x14ac:dyDescent="0.3"/>
    <row r="90" ht="13.2" customHeight="1" x14ac:dyDescent="0.3"/>
  </sheetData>
  <mergeCells count="19">
    <mergeCell ref="P4:P6"/>
    <mergeCell ref="P3:T3"/>
    <mergeCell ref="Q4:Q6"/>
    <mergeCell ref="R4:R6"/>
    <mergeCell ref="S4:T4"/>
    <mergeCell ref="S5:S6"/>
    <mergeCell ref="T5:T6"/>
    <mergeCell ref="C3:C6"/>
    <mergeCell ref="D3:D6"/>
    <mergeCell ref="E3:E6"/>
    <mergeCell ref="A23:J23"/>
    <mergeCell ref="M3:O3"/>
    <mergeCell ref="F3:F6"/>
    <mergeCell ref="G3:J3"/>
    <mergeCell ref="G4:H5"/>
    <mergeCell ref="I4:J5"/>
    <mergeCell ref="L3:L6"/>
    <mergeCell ref="A3:A6"/>
    <mergeCell ref="B3:B6"/>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E7EE7B6AB7324F9A31465A1DB575A4" ma:contentTypeVersion="15" ma:contentTypeDescription="Ein neues Dokument erstellen." ma:contentTypeScope="" ma:versionID="b89cfcb26580bafac55e0d9c75b32a90">
  <xsd:schema xmlns:xsd="http://www.w3.org/2001/XMLSchema" xmlns:xs="http://www.w3.org/2001/XMLSchema" xmlns:p="http://schemas.microsoft.com/office/2006/metadata/properties" xmlns:ns2="4c73dcf1-fae1-493a-a1cd-74e09c53666b" xmlns:ns3="2b3fa543-025a-43c2-ae07-3a9ac915eef8" targetNamespace="http://schemas.microsoft.com/office/2006/metadata/properties" ma:root="true" ma:fieldsID="72683064330b5ffdb9b7ca73bcd91eff" ns2:_="" ns3:_="">
    <xsd:import namespace="4c73dcf1-fae1-493a-a1cd-74e09c53666b"/>
    <xsd:import namespace="2b3fa543-025a-43c2-ae07-3a9ac915ee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Datum"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3dcf1-fae1-493a-a1cd-74e09c5366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7a4e4b0f-ec75-423d-88c4-b373688bb48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Datum" ma:index="21" nillable="true" ma:displayName="Datum" ma:format="DateOnly" ma:internalName="Datum">
      <xsd:simpleType>
        <xsd:restriction base="dms:DateTim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fa543-025a-43c2-ae07-3a9ac915eef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d42aff3-d06a-4ba7-be0d-0800f38b0c49}" ma:internalName="TaxCatchAll" ma:showField="CatchAllData" ma:web="2b3fa543-025a-43c2-ae07-3a9ac915eef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73dcf1-fae1-493a-a1cd-74e09c53666b">
      <Terms xmlns="http://schemas.microsoft.com/office/infopath/2007/PartnerControls"/>
    </lcf76f155ced4ddcb4097134ff3c332f>
    <TaxCatchAll xmlns="2b3fa543-025a-43c2-ae07-3a9ac915eef8" xsi:nil="true"/>
    <Datum xmlns="4c73dcf1-fae1-493a-a1cd-74e09c53666b" xsi:nil="true"/>
  </documentManagement>
</p:properties>
</file>

<file path=customXml/itemProps1.xml><?xml version="1.0" encoding="utf-8"?>
<ds:datastoreItem xmlns:ds="http://schemas.openxmlformats.org/officeDocument/2006/customXml" ds:itemID="{1EB23DD2-9F54-4157-9D37-F42D1B563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3dcf1-fae1-493a-a1cd-74e09c53666b"/>
    <ds:schemaRef ds:uri="2b3fa543-025a-43c2-ae07-3a9ac915e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4D195A-E9C8-4493-B8F8-6CAB6054C97E}">
  <ds:schemaRefs>
    <ds:schemaRef ds:uri="http://schemas.microsoft.com/sharepoint/v3/contenttype/forms"/>
  </ds:schemaRefs>
</ds:datastoreItem>
</file>

<file path=customXml/itemProps3.xml><?xml version="1.0" encoding="utf-8"?>
<ds:datastoreItem xmlns:ds="http://schemas.openxmlformats.org/officeDocument/2006/customXml" ds:itemID="{44FA9C8A-593D-4F89-B75F-C6A775746817}">
  <ds:schemaRefs>
    <ds:schemaRef ds:uri="http://schemas.microsoft.com/office/2006/metadata/properties"/>
    <ds:schemaRef ds:uri="http://schemas.microsoft.com/office/infopath/2007/PartnerControls"/>
    <ds:schemaRef ds:uri="4c73dcf1-fae1-493a-a1cd-74e09c53666b"/>
    <ds:schemaRef ds:uri="2b3fa543-025a-43c2-ae07-3a9ac915eef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65</vt:i4>
      </vt:variant>
    </vt:vector>
  </HeadingPairs>
  <TitlesOfParts>
    <vt:vector size="65" baseType="lpstr">
      <vt:lpstr>Deckblatt</vt:lpstr>
      <vt:lpstr>Verzeichnis</vt:lpstr>
      <vt:lpstr>Literatur</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BaerClaire</dc:creator>
  <cp:lastModifiedBy>Baer, Claire</cp:lastModifiedBy>
  <dcterms:created xsi:type="dcterms:W3CDTF">2026-04-15T12:17:18Z</dcterms:created>
  <dcterms:modified xsi:type="dcterms:W3CDTF">2026-04-22T15:57:37Z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0x01010098E7EE7B6AB7324F9A31465A1DB575A4</vt:lpwstr>
  </property>
</Properties>
</file>